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2-RFQ-014\"/>
    </mc:Choice>
  </mc:AlternateContent>
  <bookViews>
    <workbookView xWindow="0" yWindow="0" windowWidth="28800" windowHeight="13485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<sst xmlns="http://schemas.openxmlformats.org/spreadsheetml/2006/main" count="57" uniqueCount="49">
  <si>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</si>
  <si>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</si>
  <si>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</si>
  <si>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</si>
  <si>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</si>
  <si>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</si>
  <si>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</si>
  <si>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</si>
  <si>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</si>
  <si>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</si>
  <si>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</si>
  <si>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</si>
  <si>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</si>
  <si>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</si>
  <si>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</si>
  <si>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</si>
  <si>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</si>
  <si>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</si>
  <si>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</si>
  <si>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</si>
  <si>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</si>
  <si>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</si>
  <si>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</si>
  <si>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</si>
  <si>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</si>
  <si>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</si>
  <si>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</si>
  <si>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</si>
  <si>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</si>
  <si>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</si>
  <si>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</si>
  <si>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DOLS7901</t>
  </si>
  <si>
    <t>1920 S 3rd St, Mount Vernon, WA 98273-4916</t>
  </si>
  <si>
    <t>Primary contact DOL Network Support 360-664-4904 DLISNetTelSup@dol.wa.gov
Office contact District Manager: Grayson Miller 360-416-7563</t>
  </si>
  <si>
    <t>Primary contact DOL Network Support 360-664-4904 DLISNetTelSup@dol.wa.gov
Office contact Appointee: Scott Mitchell 360-966-3481</t>
  </si>
  <si>
    <t>DOLC3724</t>
  </si>
  <si>
    <t>208 E Main St, Everson, WA 98247</t>
  </si>
  <si>
    <t>Install per attached site map (DOLC3724 Office layout.pdf)</t>
  </si>
  <si>
    <t>Install per attached site map (DOLS7901 - Mt Vernon.pdf)</t>
  </si>
  <si>
    <t>Evaluation  Model for Solicitation Number 22-RFQ-014</t>
  </si>
  <si>
    <t>This request is for a redundant / diverse circuit for this location. Existing Primary circuit is provided by StarTouch. Proposed solution must not utilize StarTouch.</t>
  </si>
  <si>
    <t>VE-SPO3213/DSHS1025/LTS</t>
  </si>
  <si>
    <t>1608 W Boone St                             Spokane, WA 99220-2706</t>
  </si>
  <si>
    <t>Liz Knigge                                             360-789-9211                          kniggel@dshs.wa.gov</t>
  </si>
  <si>
    <t>LAN Room, Bldg 1608.  Circuit handoff to be located no further than 10 feet of DSHS Router.</t>
  </si>
  <si>
    <t>NO</t>
  </si>
  <si>
    <t>1000M (1G)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</si>
  <si>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                                                                                                                                                                                                                               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validated.***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</si>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</sst>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8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7" fontId="2" fillId="2" borderId="32" xfId="45">
      <alignment horizontal="left" vertical="top" wrapText="1"/>
    </xf>
    <xf numFmtId="7" fontId="2" fillId="0" borderId="32" xfId="46">
      <alignment horizontal="center" vertical="top" wrapText="1"/>
    </xf>
    <xf numFmtId="0" fontId="25" fillId="0" borderId="0" xfId="0" applyFont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C1" zoomScale="80" zoomScaleNormal="80" workbookViewId="0">
      <selection activeCell="R7" sqref="R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8" t="s">
        <v>39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9" t="s">
        <v>29</v>
      </c>
      <c r="N2" s="140"/>
      <c r="O2" s="140"/>
      <c r="P2" s="140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5" t="s">
        <v>14</v>
      </c>
      <c r="J3" s="146"/>
      <c r="K3" s="13"/>
      <c r="L3" s="14"/>
      <c r="M3" s="141"/>
      <c r="N3" s="142"/>
      <c r="O3" s="142"/>
      <c r="P3" s="142"/>
      <c r="Q3" s="143" t="s">
        <v>27</v>
      </c>
      <c r="R3" s="144"/>
      <c r="S3" s="147" t="s">
        <v>20</v>
      </c>
      <c r="T3" s="147"/>
      <c r="U3" s="147"/>
      <c r="V3" s="147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84" customHeight="1" x14ac:dyDescent="0.25">
      <c r="A6" s="5">
        <v>2</v>
      </c>
      <c r="B6" s="120" t="s">
        <v>31</v>
      </c>
      <c r="C6" s="94" t="s">
        <v>32</v>
      </c>
      <c r="D6" s="94" t="s">
        <v>33</v>
      </c>
      <c r="E6" s="94" t="s">
        <v>38</v>
      </c>
      <c r="F6" s="122" t="s">
        <v>8</v>
      </c>
      <c r="G6" s="25">
        <v>150</v>
      </c>
      <c r="H6" s="26" t="s">
        <v>9</v>
      </c>
      <c r="I6" s="30">
        <v>10</v>
      </c>
      <c r="J6" s="27">
        <v>90</v>
      </c>
      <c r="K6" s="28" t="s">
        <v>40</v>
      </c>
      <c r="L6" s="9"/>
      <c r="M6" s="42"/>
      <c r="N6" s="39"/>
      <c r="O6" s="40"/>
      <c r="P6" s="103">
        <v>0</v>
      </c>
      <c r="Q6" s="135"/>
      <c r="R6" s="62"/>
      <c r="S6" s="44">
        <f t="shared" si="0"/>
        <v>150</v>
      </c>
      <c r="T6" s="24">
        <f t="shared" si="1"/>
        <v>0</v>
      </c>
      <c r="U6" s="104">
        <f t="shared" si="2"/>
        <v>10</v>
      </c>
      <c r="V6" s="104">
        <f t="shared" si="2"/>
        <v>90</v>
      </c>
    </row>
    <row r="7" spans="1:22" ht="78.75" x14ac:dyDescent="0.25">
      <c r="A7" s="5">
        <v>3</v>
      </c>
      <c r="B7" s="108" t="s">
        <v>35</v>
      </c>
      <c r="C7" s="106" t="s">
        <v>36</v>
      </c>
      <c r="D7" s="106" t="s">
        <v>34</v>
      </c>
      <c r="E7" s="106" t="s">
        <v>37</v>
      </c>
      <c r="F7" s="123" t="s">
        <v>8</v>
      </c>
      <c r="G7" s="106">
        <v>150</v>
      </c>
      <c r="H7" s="107" t="s">
        <v>9</v>
      </c>
      <c r="I7" s="108">
        <v>10</v>
      </c>
      <c r="J7" s="109">
        <v>90</v>
      </c>
      <c r="K7" s="137" t="s">
        <v>40</v>
      </c>
      <c r="L7" s="9"/>
      <c r="M7" s="53">
        <v>75</v>
      </c>
      <c r="N7" s="54" t="s">
        <v>11</v>
      </c>
      <c r="O7" s="55">
        <v>356</v>
      </c>
      <c r="P7" s="55">
        <v>0</v>
      </c>
      <c r="Q7" s="136">
        <v>600</v>
      </c>
      <c r="R7" s="61">
        <v>1000</v>
      </c>
      <c r="S7" s="45">
        <f t="shared" si="0"/>
        <v>75</v>
      </c>
      <c r="T7" s="24">
        <f t="shared" si="1"/>
        <v>8544</v>
      </c>
      <c r="U7" s="104">
        <f t="shared" si="2"/>
        <v>10</v>
      </c>
      <c r="V7" s="104">
        <f t="shared" si="2"/>
        <v>90</v>
      </c>
    </row>
    <row r="8" spans="1:22" ht="279.95" customHeight="1" x14ac:dyDescent="0.25">
      <c r="A8" s="5">
        <v>4</v>
      </c>
      <c r="B8" s="134" t="s">
        <v>41</v>
      </c>
      <c r="C8" s="89" t="s">
        <v>42</v>
      </c>
      <c r="D8" s="89" t="s">
        <v>43</v>
      </c>
      <c r="E8" s="89" t="s">
        <v>44</v>
      </c>
      <c r="F8" s="122" t="s">
        <v>45</v>
      </c>
      <c r="G8" s="25">
        <v>150</v>
      </c>
      <c r="H8" s="26" t="s">
        <v>46</v>
      </c>
      <c r="I8" s="30">
        <v>5</v>
      </c>
      <c r="J8" s="27">
        <v>95</v>
      </c>
      <c r="K8" s="28" t="s">
        <v>47</v>
      </c>
      <c r="L8" s="9"/>
      <c r="M8" s="42"/>
      <c r="N8" s="39"/>
      <c r="O8" s="40"/>
      <c r="P8" s="103">
        <v>0</v>
      </c>
      <c r="Q8" s="47"/>
      <c r="R8" s="62" t="s">
        <v>48</v>
      </c>
      <c r="S8" s="45">
        <f t="shared" ref="S8" si="3">IF(ISBLANK(M8),G8,M8)</f>
        <v>150</v>
      </c>
      <c r="T8" s="24">
        <f t="shared" ref="T8" si="4">24*O8+P8</f>
        <v>0</v>
      </c>
      <c r="U8" s="104">
        <f t="shared" ref="U8" si="5">I8</f>
        <v>5</v>
      </c>
      <c r="V8" s="104">
        <f t="shared" ref="V8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ref="S9:S12" si="7">IF(ISBLANK(M9),G9,M9)</f>
        <v>0</v>
      </c>
      <c r="T9" s="24">
        <f t="shared" ref="T9:T12" si="8">24*O9+P9</f>
        <v>0</v>
      </c>
      <c r="U9" s="104">
        <f t="shared" ref="U9:U12" si="9">I9</f>
        <v>0</v>
      </c>
      <c r="V9" s="104">
        <f t="shared" ref="V9:V12" si="10">J9</f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9:S12">
    <cfRule type="expression" dxfId="2" priority="13">
      <formula>M9&gt;G9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8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d6d2f446-f863-4c00-ba44-ebf19adce64d"/>
    <ds:schemaRef ds:uri="http://schemas.microsoft.com/sharepoint/v3"/>
    <ds:schemaRef ds:uri="http://purl.org/dc/dcmitype/"/>
    <ds:schemaRef ds:uri="http://purl.org/dc/terms/"/>
    <ds:schemaRef ds:uri="http://schemas.openxmlformats.org/package/2006/metadata/core-properties"/>
    <ds:schemaRef ds:uri="a76cd3a5-e798-46dc-bca1-b38ab7cbdfaf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cf63e0e4-4eb7-4cbb-9267-0825e502aadb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2022-01-12T17:41:26Z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