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stoner\Dropbox\Jeff Stoner\Customers\WaTech\N22-RFQ-023\"/>
    </mc:Choice>
  </mc:AlternateContent>
  <bookViews>
    <workbookView xWindow="-105" yWindow="-105" windowWidth="19425" windowHeight="10425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2" i="4" l="1"/>
  <c r="U12" i="4"/>
  <c r="T12" i="4"/>
  <c r="S12" i="4"/>
  <c r="V7" i="4"/>
  <c r="U7" i="4"/>
  <c r="T7" i="4"/>
  <c r="S7" i="4"/>
  <c r="V6" i="4"/>
  <c r="U6" i="4"/>
  <c r="T6" i="4"/>
  <c r="S6" i="4"/>
  <c r="V11" i="4" l="1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<sst xmlns="http://schemas.openxmlformats.org/spreadsheetml/2006/main" count="88" uniqueCount="62">
  <si>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</si>
  <si>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</si>
  <si>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</si>
  <si>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</si>
  <si>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</si>
  <si>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</si>
  <si>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</si>
  <si>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</si>
  <si>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</si>
  <si>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</si>
  <si>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</si>
  <si>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</si>
  <si>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</si>
  <si>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</si>
  <si>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</si>
  <si>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</si>
  <si>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</si>
  <si>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</si>
  <si>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</si>
  <si>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</si>
  <si>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</si>
  <si>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</si>
  <si>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</si>
  <si>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</si>
  <si>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</si>
  <si>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</si>
  <si>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</si>
  <si>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</si>
  <si>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</si>
  <si>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</si>
  <si>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</si>
  <si>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WRDC911</t>
  </si>
  <si>
    <t>Jeff Larson, Whitcom IT
509-334-6565
jlarson@whitcom.org</t>
  </si>
  <si>
    <t>NO</t>
  </si>
  <si>
    <t>Install extended handoff within 10' of customer network equipment</t>
  </si>
  <si>
    <t>1) Ethernet handoff to be within 10' of customer network equipment
2) Fiber Termination - LC Connector</t>
  </si>
  <si>
    <t>205 W 5Th Ave, Suite 13, Ellensburg, WA 98926</t>
  </si>
  <si>
    <t xml:space="preserve">Doug Fessler
509-306-0849
doug.fessler@co.kittitas.wa.us </t>
  </si>
  <si>
    <t xml:space="preserve">Install extended handoff within 10' of customer network equipment </t>
  </si>
  <si>
    <t>100M</t>
  </si>
  <si>
    <t>Ethernet handoff to be within 10' of customer network equipment</t>
  </si>
  <si>
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
6) Ethernet handoff to be within 10' of customer network equipment </t>
  </si>
  <si>
    <t xml:space="preserve">This is a multi-port / multi-VLAN request.
1) Vendor to deliver 4 ports / 4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
6) Ethernet handoff to be within 10' of customer network equipment </t>
  </si>
  <si>
    <t>PE-MED3202 / DVAMEDLK</t>
  </si>
  <si>
    <t>21702 W. Espanola Rd.           Medical Lake, WA 99022-6005</t>
  </si>
  <si>
    <t xml:space="preserve"> Mark Hunt
markh@dva.wa.gov
360-890-1955
Site Contact: 
Catherine Herker
Catherine.Herker@dva.wa.gov
509-220-4823</t>
  </si>
  <si>
    <t xml:space="preserve">Bldg. LAN room, no further than 5ft from DVA Router </t>
  </si>
  <si>
    <t>This request is for a redundant / diverse circuit for this location. Existing Primary circuit is provided by StarTouch. Proposed solution must not utilize StarTouch.</t>
  </si>
  <si>
    <t>VE-MED3202 / DVAMEDLK</t>
  </si>
  <si>
    <t>21702 W. Espanola Rd.
Medical Lake, WA 99022-6005</t>
  </si>
  <si>
    <t>Mark Hunt
markh@dva.wa.gov
360-890-1955
Site Contact: 
Catherine Herker
Catherine.Herker@dva.wa.gov
509-220-4823</t>
  </si>
  <si>
    <t>This is a multi-port / multi-VLAN request.
1.  Vendor to deliver 2 ports / 2 VLANs - one VLAN per port.
2.  CTS / WaTech will assign VLAN numbers on Tech Order.
3.  Vendor to clearly label their handoff device at the end site, with the CTS / WaTech provided site name.
4.  Vendor to provide the VLAN to port assignment details with the completion notice.  For example - VLAN A on port 1, VLAN B on port 2, etc.
5.  Vendor to provide an aggregate circuit at the bandwidth specified in this RFQ.  CTS / WaTech will police and shape the traffic for each VLAN.
This request is for a redundant / diverse circuit for this location. Existing Primary circuit is provided by StarTouch. Proposed solution must not utilize StarTouch.</t>
  </si>
  <si>
    <t>N/A</t>
  </si>
  <si>
    <t>2325 NE Hopkins Ct.
Pullman, WA 99163-5601</t>
  </si>
  <si>
    <t>PE-ELL1901 / CNTY1901 / KITTCOM / DOLC1901 / DSHS</t>
  </si>
  <si>
    <t>VE-ELL1901 / CNTY1901 / KITTCOM / DOLC1901 / DSHS</t>
  </si>
  <si>
    <t>VE-ELL1901 / CNTY1901 / KITTCOM</t>
  </si>
  <si>
    <t>Evaluation  Model for Solicitation Number 22-RFQ-023</t>
  </si>
  <si>
    <t>COWLITZ911 Center</t>
  </si>
  <si>
    <t>2790 Ocean Beach Hwy  Longview WA 98632-3510</t>
  </si>
  <si>
    <t>LCON
Deanna Wells 360-414-5517 or          360-431-4712 wellsd@co.cowlitz.wa.us
ALT LCON
Paul Terhune 503-757-3870 pterhune@morepowertech.com</t>
  </si>
  <si>
    <t>Install extended handoff per attached site map in Equiptment #117  (Cowlitz911 Office Layout.pdf)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</si>
</sst>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7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7" fontId="2" fillId="40" borderId="35" xfId="44">
      <alignment horizontal="left" vertical="top" wrapText="1"/>
    </xf>
    <xf numFmtId="7" fontId="2" fillId="40" borderId="41" xfId="44" applyBorder="1">
      <alignment horizontal="left" vertical="top" wrapText="1"/>
    </xf>
    <xf numFmtId="7" fontId="2" fillId="39" borderId="41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zoomScaleNormal="100" workbookViewId="0">
      <pane ySplit="4" topLeftCell="A12" activePane="bottomLeft" state="frozen"/>
      <selection activeCell="F1" sqref="F1"/>
      <selection pane="bottomLeft" activeCell="S12" sqref="S12"/>
    </sheetView>
  </sheetViews>
  <sheetFormatPr defaultColWidth="8.85546875" defaultRowHeight="15.75" x14ac:dyDescent="0.25"/>
  <cols>
    <col min="1" max="1" width="4.42578125" style="1" bestFit="1" customWidth="1"/>
    <col min="2" max="2" width="56.710937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7" t="s">
        <v>57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8" t="s">
        <v>29</v>
      </c>
      <c r="N2" s="139"/>
      <c r="O2" s="139"/>
      <c r="P2" s="139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30"/>
      <c r="D3" s="130"/>
      <c r="E3" s="130"/>
      <c r="F3" s="12"/>
      <c r="G3" s="12"/>
      <c r="H3" s="12"/>
      <c r="I3" s="144" t="s">
        <v>14</v>
      </c>
      <c r="J3" s="145"/>
      <c r="K3" s="13"/>
      <c r="L3" s="14"/>
      <c r="M3" s="140"/>
      <c r="N3" s="141"/>
      <c r="O3" s="141"/>
      <c r="P3" s="141"/>
      <c r="Q3" s="142" t="s">
        <v>27</v>
      </c>
      <c r="R3" s="143"/>
      <c r="S3" s="146" t="s">
        <v>20</v>
      </c>
      <c r="T3" s="146"/>
      <c r="U3" s="146"/>
      <c r="V3" s="146"/>
    </row>
    <row r="4" spans="1:22" s="100" customFormat="1" ht="78.599999999999994" customHeight="1" thickBot="1" x14ac:dyDescent="0.3">
      <c r="A4" s="10"/>
      <c r="B4" s="17" t="s">
        <v>2</v>
      </c>
      <c r="C4" s="131" t="s">
        <v>10</v>
      </c>
      <c r="D4" s="131" t="s">
        <v>1</v>
      </c>
      <c r="E4" s="131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4" t="s">
        <v>30</v>
      </c>
      <c r="F5" s="12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7.25" x14ac:dyDescent="0.25">
      <c r="A6" s="5">
        <v>2</v>
      </c>
      <c r="B6" s="120" t="s">
        <v>31</v>
      </c>
      <c r="C6" s="94" t="s">
        <v>53</v>
      </c>
      <c r="D6" s="94" t="s">
        <v>32</v>
      </c>
      <c r="E6" s="94" t="s">
        <v>34</v>
      </c>
      <c r="F6" s="122" t="s">
        <v>33</v>
      </c>
      <c r="G6" s="25">
        <v>150</v>
      </c>
      <c r="H6" s="26" t="s">
        <v>9</v>
      </c>
      <c r="I6" s="30">
        <v>10</v>
      </c>
      <c r="J6" s="27">
        <v>90</v>
      </c>
      <c r="K6" s="28" t="s">
        <v>35</v>
      </c>
      <c r="L6" s="9"/>
      <c r="M6" s="42"/>
      <c r="N6" s="39"/>
      <c r="O6" s="40"/>
      <c r="P6" s="103">
        <v>0</v>
      </c>
      <c r="Q6" s="133"/>
      <c r="R6" s="62"/>
      <c r="S6" s="44">
        <f t="shared" si="0"/>
        <v>150</v>
      </c>
      <c r="T6" s="24">
        <f t="shared" si="1"/>
        <v>0</v>
      </c>
      <c r="U6" s="104">
        <f t="shared" si="2"/>
        <v>10</v>
      </c>
      <c r="V6" s="104">
        <f t="shared" si="2"/>
        <v>90</v>
      </c>
    </row>
    <row r="7" spans="1:22" ht="47.25" x14ac:dyDescent="0.25">
      <c r="A7" s="5">
        <v>3</v>
      </c>
      <c r="B7" s="108" t="s">
        <v>54</v>
      </c>
      <c r="C7" s="106" t="s">
        <v>36</v>
      </c>
      <c r="D7" s="106" t="s">
        <v>37</v>
      </c>
      <c r="E7" s="106" t="s">
        <v>38</v>
      </c>
      <c r="F7" s="123" t="s">
        <v>33</v>
      </c>
      <c r="G7" s="106">
        <v>150</v>
      </c>
      <c r="H7" s="107" t="s">
        <v>39</v>
      </c>
      <c r="I7" s="108">
        <v>10</v>
      </c>
      <c r="J7" s="109">
        <v>90</v>
      </c>
      <c r="K7" s="110" t="s">
        <v>40</v>
      </c>
      <c r="L7" s="9"/>
      <c r="M7" s="53"/>
      <c r="N7" s="54"/>
      <c r="O7" s="55"/>
      <c r="P7" s="55">
        <v>0</v>
      </c>
      <c r="Q7" s="135" t="s">
        <v>52</v>
      </c>
      <c r="R7" s="61"/>
      <c r="S7" s="45">
        <f t="shared" si="0"/>
        <v>150</v>
      </c>
      <c r="T7" s="24">
        <f t="shared" si="1"/>
        <v>0</v>
      </c>
      <c r="U7" s="104">
        <f t="shared" si="2"/>
        <v>10</v>
      </c>
      <c r="V7" s="104">
        <f t="shared" si="2"/>
        <v>90</v>
      </c>
    </row>
    <row r="8" spans="1:22" ht="236.25" x14ac:dyDescent="0.25">
      <c r="A8" s="5">
        <v>4</v>
      </c>
      <c r="B8" s="30" t="s">
        <v>55</v>
      </c>
      <c r="C8" s="94" t="s">
        <v>36</v>
      </c>
      <c r="D8" s="94" t="s">
        <v>37</v>
      </c>
      <c r="E8" s="94" t="s">
        <v>38</v>
      </c>
      <c r="F8" s="122" t="s">
        <v>33</v>
      </c>
      <c r="G8" s="25">
        <v>150</v>
      </c>
      <c r="H8" s="26" t="s">
        <v>39</v>
      </c>
      <c r="I8" s="30">
        <v>10</v>
      </c>
      <c r="J8" s="27">
        <v>90</v>
      </c>
      <c r="K8" s="28" t="s">
        <v>42</v>
      </c>
      <c r="L8" s="9"/>
      <c r="M8" s="42"/>
      <c r="N8" s="39"/>
      <c r="O8" s="40"/>
      <c r="P8" s="103">
        <v>0</v>
      </c>
      <c r="Q8" s="136" t="s">
        <v>52</v>
      </c>
      <c r="R8" s="62"/>
      <c r="S8" s="44">
        <f t="shared" ref="S8:S11" si="3">IF(ISBLANK(M8),G8,M8)</f>
        <v>150</v>
      </c>
      <c r="T8" s="24">
        <f t="shared" ref="T8:T11" si="4">24*O8+P8</f>
        <v>0</v>
      </c>
      <c r="U8" s="104">
        <f t="shared" ref="U8:U11" si="5">I8</f>
        <v>10</v>
      </c>
      <c r="V8" s="104">
        <f t="shared" ref="V8:V11" si="6">J8</f>
        <v>90</v>
      </c>
    </row>
    <row r="9" spans="1:22" ht="236.25" x14ac:dyDescent="0.25">
      <c r="A9" s="5">
        <v>5</v>
      </c>
      <c r="B9" s="108" t="s">
        <v>56</v>
      </c>
      <c r="C9" s="105" t="s">
        <v>36</v>
      </c>
      <c r="D9" s="105" t="s">
        <v>37</v>
      </c>
      <c r="E9" s="105" t="s">
        <v>38</v>
      </c>
      <c r="F9" s="123" t="s">
        <v>33</v>
      </c>
      <c r="G9" s="106">
        <v>150</v>
      </c>
      <c r="H9" s="107" t="s">
        <v>39</v>
      </c>
      <c r="I9" s="108">
        <v>10</v>
      </c>
      <c r="J9" s="109">
        <v>90</v>
      </c>
      <c r="K9" s="110" t="s">
        <v>41</v>
      </c>
      <c r="L9" s="9"/>
      <c r="M9" s="76"/>
      <c r="N9" s="77"/>
      <c r="O9" s="78"/>
      <c r="P9" s="55">
        <v>0</v>
      </c>
      <c r="Q9" s="135" t="s">
        <v>52</v>
      </c>
      <c r="R9" s="65"/>
      <c r="S9" s="44">
        <f t="shared" si="3"/>
        <v>150</v>
      </c>
      <c r="T9" s="24">
        <f t="shared" si="4"/>
        <v>0</v>
      </c>
      <c r="U9" s="104">
        <f t="shared" si="5"/>
        <v>10</v>
      </c>
      <c r="V9" s="104">
        <f t="shared" si="6"/>
        <v>90</v>
      </c>
    </row>
    <row r="10" spans="1:22" ht="126" x14ac:dyDescent="0.25">
      <c r="A10" s="5">
        <v>6</v>
      </c>
      <c r="B10" s="91" t="s">
        <v>43</v>
      </c>
      <c r="C10" s="89" t="s">
        <v>44</v>
      </c>
      <c r="D10" s="89" t="s">
        <v>45</v>
      </c>
      <c r="E10" s="89" t="s">
        <v>46</v>
      </c>
      <c r="F10" s="124" t="s">
        <v>33</v>
      </c>
      <c r="G10" s="89">
        <v>150</v>
      </c>
      <c r="H10" s="90" t="s">
        <v>39</v>
      </c>
      <c r="I10" s="91">
        <v>5</v>
      </c>
      <c r="J10" s="92">
        <v>95</v>
      </c>
      <c r="K10" s="93" t="s">
        <v>47</v>
      </c>
      <c r="L10" s="9"/>
      <c r="M10" s="42"/>
      <c r="N10" s="39"/>
      <c r="O10" s="40"/>
      <c r="P10" s="103">
        <v>0</v>
      </c>
      <c r="Q10" s="136" t="s">
        <v>52</v>
      </c>
      <c r="R10" s="62"/>
      <c r="S10" s="44">
        <f t="shared" si="3"/>
        <v>150</v>
      </c>
      <c r="T10" s="24">
        <f t="shared" si="4"/>
        <v>0</v>
      </c>
      <c r="U10" s="104">
        <f t="shared" si="5"/>
        <v>5</v>
      </c>
      <c r="V10" s="104">
        <f t="shared" si="6"/>
        <v>95</v>
      </c>
    </row>
    <row r="11" spans="1:22" ht="299.25" x14ac:dyDescent="0.25">
      <c r="A11" s="5">
        <v>7</v>
      </c>
      <c r="B11" s="73" t="s">
        <v>48</v>
      </c>
      <c r="C11" s="71" t="s">
        <v>49</v>
      </c>
      <c r="D11" s="71" t="s">
        <v>50</v>
      </c>
      <c r="E11" s="71" t="s">
        <v>46</v>
      </c>
      <c r="F11" s="125" t="s">
        <v>33</v>
      </c>
      <c r="G11" s="95">
        <v>150</v>
      </c>
      <c r="H11" s="96" t="s">
        <v>39</v>
      </c>
      <c r="I11" s="97">
        <v>5</v>
      </c>
      <c r="J11" s="98">
        <v>95</v>
      </c>
      <c r="K11" s="99" t="s">
        <v>51</v>
      </c>
      <c r="L11" s="9"/>
      <c r="M11" s="76"/>
      <c r="N11" s="77"/>
      <c r="O11" s="78"/>
      <c r="P11" s="55">
        <v>0</v>
      </c>
      <c r="Q11" s="135" t="s">
        <v>52</v>
      </c>
      <c r="R11" s="65"/>
      <c r="S11" s="44">
        <f t="shared" si="3"/>
        <v>150</v>
      </c>
      <c r="T11" s="24">
        <f t="shared" si="4"/>
        <v>0</v>
      </c>
      <c r="U11" s="104">
        <f t="shared" si="5"/>
        <v>5</v>
      </c>
      <c r="V11" s="104">
        <f t="shared" si="6"/>
        <v>95</v>
      </c>
    </row>
    <row r="12" spans="1:22" ht="110.25" x14ac:dyDescent="0.25">
      <c r="A12" s="5">
        <v>8</v>
      </c>
      <c r="B12" s="30" t="s">
        <v>58</v>
      </c>
      <c r="C12" s="25" t="s">
        <v>59</v>
      </c>
      <c r="D12" s="25" t="s">
        <v>60</v>
      </c>
      <c r="E12" s="25" t="s">
        <v>61</v>
      </c>
      <c r="F12" s="122" t="s">
        <v>8</v>
      </c>
      <c r="G12" s="25">
        <v>200</v>
      </c>
      <c r="H12" s="26" t="s">
        <v>9</v>
      </c>
      <c r="I12" s="30">
        <v>20</v>
      </c>
      <c r="J12" s="27">
        <v>80</v>
      </c>
      <c r="K12" s="28"/>
      <c r="L12" s="9"/>
      <c r="M12" s="42">
        <v>150</v>
      </c>
      <c r="N12" s="39" t="s">
        <v>11</v>
      </c>
      <c r="O12" s="40">
        <v>600</v>
      </c>
      <c r="P12" s="103">
        <v>0</v>
      </c>
      <c r="Q12" s="47">
        <v>800</v>
      </c>
      <c r="R12" s="62">
        <v>1000</v>
      </c>
      <c r="S12" s="44">
        <f t="shared" ref="S12" si="7">IF(ISBLANK(M12),G12,M12)</f>
        <v>150</v>
      </c>
      <c r="T12" s="24">
        <f t="shared" ref="T12" si="8">24*O12+P12</f>
        <v>14400</v>
      </c>
      <c r="U12" s="104">
        <f t="shared" ref="U12" si="9">I12</f>
        <v>20</v>
      </c>
      <c r="V12" s="104">
        <f t="shared" ref="V12" si="10">J12</f>
        <v>80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11">I23</f>
        <v>0</v>
      </c>
      <c r="V23" s="104">
        <f t="shared" si="11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11"/>
        <v>0</v>
      </c>
      <c r="V33" s="104">
        <f t="shared" si="11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8:S11">
    <cfRule type="expression" dxfId="2" priority="13">
      <formula>M8&gt;G8</formula>
    </cfRule>
    <cfRule type="expression" priority="14">
      <formula>$M$5&gt;$G$5</formula>
    </cfRule>
  </conditionalFormatting>
  <conditionalFormatting sqref="S6:S7">
    <cfRule type="expression" dxfId="1" priority="3">
      <formula>M6&gt;G6</formula>
    </cfRule>
    <cfRule type="expression" priority="4">
      <formula>$M$5&gt;$G$5</formula>
    </cfRule>
  </conditionalFormatting>
  <conditionalFormatting sqref="S12">
    <cfRule type="expression" dxfId="0" priority="1">
      <formula>M12&gt;G12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0EEACE2-8B54-449D-900D-8D6F2F583C49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cf63e0e4-4eb7-4cbb-9267-0825e502aadb"/>
    <ds:schemaRef ds:uri="http://purl.org/dc/elements/1.1/"/>
    <ds:schemaRef ds:uri="d6d2f446-f863-4c00-ba44-ebf19adce64d"/>
    <ds:schemaRef ds:uri="a76cd3a5-e798-46dc-bca1-b38ab7cbdfaf"/>
    <ds:schemaRef ds:uri="http://schemas.microsoft.com/sharepoint/v3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32E35DF-9B43-4F02-A513-D7DFF57853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Jeffrey Stoner</cp:lastModifiedBy>
  <cp:lastPrinted>2019-03-13T19:29:04Z</cp:lastPrinted>
  <dcterms:created xsi:type="dcterms:W3CDTF">2017-01-24T17:19:42Z</dcterms:created>
  <dcterms:modified xsi:type="dcterms:W3CDTF">2022-04-06T02:44:07Z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