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23\22-RFQ-023 Response Documents\"/>
    </mc:Choice>
  </mc:AlternateContent>
  <xr:revisionPtr revIDLastSave="0" documentId="8_{CA6FEA03-10ED-44B3-83F7-D12A224E6925}" xr6:coauthVersionLast="47" xr6:coauthVersionMax="47" xr10:uidLastSave="{00000000-0000-0000-0000-000000000000}"/>
  <bookViews>
    <workbookView xWindow="-240" yWindow="0" windowWidth="28770" windowHeight="1560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<sst xmlns="http://schemas.openxmlformats.org/spreadsheetml/2006/main" count="88" uniqueCount="62">
  <si>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</si>
  <si>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</si>
  <si>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</si>
  <si>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</si>
  <si>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</si>
  <si>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</si>
  <si>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</si>
  <si>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</si>
  <si>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</si>
  <si>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</si>
  <si>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</si>
  <si>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</si>
  <si>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</si>
  <si>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</si>
  <si>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</si>
  <si>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</si>
  <si>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</si>
  <si>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</si>
  <si>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</si>
  <si>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</si>
  <si>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</si>
  <si>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</si>
  <si>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</si>
  <si>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</si>
  <si>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</si>
  <si>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</si>
  <si>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</si>
  <si>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</si>
  <si>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</si>
  <si>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</si>
  <si>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</si>
  <si>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WRDC911</t>
  </si>
  <si>
    <t>Jeff Larson, Whitcom IT
509-334-6565
jlarson@whitcom.org</t>
  </si>
  <si>
    <t>NO</t>
  </si>
  <si>
    <t>Install extended handoff within 10' of customer network equipment</t>
  </si>
  <si>
    <t>1) Ethernet handoff to be within 10' of customer network equipment
2) Fiber Termination - LC Connector</t>
  </si>
  <si>
    <t>205 W 5Th Ave, Suite 13, Ellensburg, WA 98926</t>
  </si>
  <si>
    <t xml:space="preserve">Doug Fessler
509-306-0849
doug.fessler@co.kittitas.wa.us </t>
  </si>
  <si>
    <t xml:space="preserve">Install extended handoff within 10' of customer network equipment </t>
  </si>
  <si>
    <t>100M</t>
  </si>
  <si>
    <t>Ethernet handoff to be within 10' of customer network equipment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</si>
  <si>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</si>
  <si>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 xml:space="preserve">This is a multi-port / multi-VLAN request.
1) Vendor to deliver 4 ports / 4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</si>
  <si>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>PE-MED3202 / DVAMEDLK</t>
  </si>
  <si>
    <t>21702 W. Espanola Rd.           Medical Lake, WA 99022-6005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</si>
  <si>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</si>
  <si>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</si>
  <si>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This request is for a redundant / diverse circuit for this location. Existing Primary circuit is provided by StarTouch. Proposed solution must not utilize StarTouch.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</si>
  <si>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</si>
  <si>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</si>
  <si>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</si>
  <si>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</si>
  <si>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N/A</t>
  </si>
  <si>
    <t>2325 NE Hopkins Ct.
Pullman, WA 99163-5601</t>
  </si>
  <si>
    <t>PE-ELL1901 / CNTY1901 / KITTCOM / DOLC1901 / DSHS</t>
  </si>
  <si>
    <t>VE-ELL1901 / CNTY1901 / KITTCOM / DOLC1901 / DSHS</t>
  </si>
  <si>
    <t>VE-ELL1901 / CNTY1901 / KITTCOM</t>
  </si>
  <si>
    <t>Evaluation  Model for Solicitation Number 22-RFQ-023</t>
  </si>
  <si>
    <t>COWLITZ911 Center</t>
  </si>
  <si>
    <t>2790 Ocean Beach Hwy  Longview WA 98632-3510</t>
  </si>
  <si>
    <t>LCON
Deanna Wells 360-414-5517 or          360-431-4712 wellsd@co.cowlitz.wa.us
ALT LCON
Paul Terhune 503-757-3870 pterhune@morepowertech.com</t>
  </si>
  <si>
    <t>Install extended handoff per attached site map in Equiptment #117  (Cowlitz911 Office Layout.pdf)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</si>
</sst>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4" zoomScaleNormal="100" workbookViewId="0">
      <selection activeCell="M8" sqref="M8"/>
    </sheetView>
  </sheetViews>
  <sheetFormatPr defaultColWidth="8.85546875" defaultRowHeight="15.75" x14ac:dyDescent="0.25"/>
  <cols>
    <col min="1" max="1" width="4.42578125" style="1" bestFit="1" customWidth="1"/>
    <col min="2" max="2" width="5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4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31</v>
      </c>
      <c r="C6" s="94" t="s">
        <v>53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9</v>
      </c>
      <c r="I6" s="30">
        <v>10</v>
      </c>
      <c r="J6" s="27">
        <v>90</v>
      </c>
      <c r="K6" s="28" t="s">
        <v>35</v>
      </c>
      <c r="L6" s="9"/>
      <c r="M6" s="42">
        <v>150</v>
      </c>
      <c r="N6" s="39" t="s">
        <v>11</v>
      </c>
      <c r="O6" s="40">
        <v>656.25</v>
      </c>
      <c r="P6" s="103">
        <v>2500</v>
      </c>
      <c r="Q6" s="133">
        <v>843.75</v>
      </c>
      <c r="R6" s="62">
        <v>1187.5</v>
      </c>
      <c r="S6" s="44">
        <f t="shared" si="0"/>
        <v>150</v>
      </c>
      <c r="T6" s="24">
        <f t="shared" si="1"/>
        <v>18250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54</v>
      </c>
      <c r="C7" s="106" t="s">
        <v>36</v>
      </c>
      <c r="D7" s="106" t="s">
        <v>37</v>
      </c>
      <c r="E7" s="106" t="s">
        <v>38</v>
      </c>
      <c r="F7" s="123" t="s">
        <v>33</v>
      </c>
      <c r="G7" s="106">
        <v>150</v>
      </c>
      <c r="H7" s="107" t="s">
        <v>39</v>
      </c>
      <c r="I7" s="108">
        <v>10</v>
      </c>
      <c r="J7" s="109">
        <v>90</v>
      </c>
      <c r="K7" s="110" t="s">
        <v>40</v>
      </c>
      <c r="L7" s="9"/>
      <c r="M7" s="53"/>
      <c r="N7" s="54"/>
      <c r="O7" s="55"/>
      <c r="P7" s="55">
        <v>0</v>
      </c>
      <c r="Q7" s="135" t="s">
        <v>52</v>
      </c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36.25" x14ac:dyDescent="0.25">
      <c r="A8" s="5">
        <v>4</v>
      </c>
      <c r="B8" s="30" t="s">
        <v>55</v>
      </c>
      <c r="C8" s="94" t="s">
        <v>36</v>
      </c>
      <c r="D8" s="94" t="s">
        <v>37</v>
      </c>
      <c r="E8" s="94" t="s">
        <v>38</v>
      </c>
      <c r="F8" s="122" t="s">
        <v>33</v>
      </c>
      <c r="G8" s="25">
        <v>150</v>
      </c>
      <c r="H8" s="26" t="s">
        <v>39</v>
      </c>
      <c r="I8" s="30">
        <v>10</v>
      </c>
      <c r="J8" s="27">
        <v>90</v>
      </c>
      <c r="K8" s="28" t="s">
        <v>42</v>
      </c>
      <c r="L8" s="9"/>
      <c r="M8" s="42"/>
      <c r="N8" s="39"/>
      <c r="O8" s="40"/>
      <c r="P8" s="103">
        <v>0</v>
      </c>
      <c r="Q8" s="136" t="s">
        <v>52</v>
      </c>
      <c r="R8" s="62"/>
      <c r="S8" s="44">
        <f t="shared" ref="S8:S11" si="3">IF(ISBLANK(M8),G8,M8)</f>
        <v>150</v>
      </c>
      <c r="T8" s="24">
        <f t="shared" ref="T8:T11" si="4">24*O8+P8</f>
        <v>0</v>
      </c>
      <c r="U8" s="104">
        <f t="shared" ref="U8:U11" si="5">I8</f>
        <v>10</v>
      </c>
      <c r="V8" s="104">
        <f t="shared" ref="V8:V11" si="6">J8</f>
        <v>90</v>
      </c>
    </row>
    <row r="9" spans="1:22" ht="236.25" x14ac:dyDescent="0.25">
      <c r="A9" s="5">
        <v>5</v>
      </c>
      <c r="B9" s="108" t="s">
        <v>56</v>
      </c>
      <c r="C9" s="105" t="s">
        <v>36</v>
      </c>
      <c r="D9" s="105" t="s">
        <v>37</v>
      </c>
      <c r="E9" s="105" t="s">
        <v>38</v>
      </c>
      <c r="F9" s="123" t="s">
        <v>33</v>
      </c>
      <c r="G9" s="106">
        <v>150</v>
      </c>
      <c r="H9" s="107" t="s">
        <v>39</v>
      </c>
      <c r="I9" s="108">
        <v>10</v>
      </c>
      <c r="J9" s="109">
        <v>90</v>
      </c>
      <c r="K9" s="110" t="s">
        <v>41</v>
      </c>
      <c r="L9" s="9"/>
      <c r="M9" s="76"/>
      <c r="N9" s="77"/>
      <c r="O9" s="78"/>
      <c r="P9" s="55">
        <v>0</v>
      </c>
      <c r="Q9" s="135" t="s">
        <v>52</v>
      </c>
      <c r="R9" s="65"/>
      <c r="S9" s="44">
        <f t="shared" si="3"/>
        <v>150</v>
      </c>
      <c r="T9" s="24">
        <f t="shared" si="4"/>
        <v>0</v>
      </c>
      <c r="U9" s="104">
        <f t="shared" si="5"/>
        <v>10</v>
      </c>
      <c r="V9" s="104">
        <f t="shared" si="6"/>
        <v>90</v>
      </c>
    </row>
    <row r="10" spans="1:22" ht="126" x14ac:dyDescent="0.25">
      <c r="A10" s="5">
        <v>6</v>
      </c>
      <c r="B10" s="91" t="s">
        <v>43</v>
      </c>
      <c r="C10" s="89" t="s">
        <v>44</v>
      </c>
      <c r="D10" s="89" t="s">
        <v>45</v>
      </c>
      <c r="E10" s="89" t="s">
        <v>46</v>
      </c>
      <c r="F10" s="124" t="s">
        <v>33</v>
      </c>
      <c r="G10" s="89">
        <v>150</v>
      </c>
      <c r="H10" s="90" t="s">
        <v>39</v>
      </c>
      <c r="I10" s="91">
        <v>5</v>
      </c>
      <c r="J10" s="92">
        <v>95</v>
      </c>
      <c r="K10" s="93" t="s">
        <v>47</v>
      </c>
      <c r="L10" s="9"/>
      <c r="M10" s="42"/>
      <c r="N10" s="39"/>
      <c r="O10" s="40"/>
      <c r="P10" s="103">
        <v>0</v>
      </c>
      <c r="Q10" s="136" t="s">
        <v>52</v>
      </c>
      <c r="R10" s="62"/>
      <c r="S10" s="44">
        <f t="shared" si="3"/>
        <v>150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299.25" x14ac:dyDescent="0.25">
      <c r="A11" s="5">
        <v>7</v>
      </c>
      <c r="B11" s="73" t="s">
        <v>48</v>
      </c>
      <c r="C11" s="71" t="s">
        <v>49</v>
      </c>
      <c r="D11" s="71" t="s">
        <v>50</v>
      </c>
      <c r="E11" s="71" t="s">
        <v>46</v>
      </c>
      <c r="F11" s="125" t="s">
        <v>33</v>
      </c>
      <c r="G11" s="95">
        <v>150</v>
      </c>
      <c r="H11" s="96" t="s">
        <v>39</v>
      </c>
      <c r="I11" s="97">
        <v>5</v>
      </c>
      <c r="J11" s="98">
        <v>95</v>
      </c>
      <c r="K11" s="99" t="s">
        <v>51</v>
      </c>
      <c r="L11" s="9"/>
      <c r="M11" s="76"/>
      <c r="N11" s="77"/>
      <c r="O11" s="78"/>
      <c r="P11" s="55">
        <v>0</v>
      </c>
      <c r="Q11" s="135" t="s">
        <v>52</v>
      </c>
      <c r="R11" s="65"/>
      <c r="S11" s="44">
        <f t="shared" si="3"/>
        <v>150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110.25" x14ac:dyDescent="0.25">
      <c r="A12" s="5">
        <v>8</v>
      </c>
      <c r="B12" s="30" t="s">
        <v>58</v>
      </c>
      <c r="C12" s="25" t="s">
        <v>59</v>
      </c>
      <c r="D12" s="25" t="s">
        <v>60</v>
      </c>
      <c r="E12" s="25" t="s">
        <v>61</v>
      </c>
      <c r="F12" s="122" t="s">
        <v>8</v>
      </c>
      <c r="G12" s="25">
        <v>200</v>
      </c>
      <c r="H12" s="26" t="s">
        <v>9</v>
      </c>
      <c r="I12" s="30">
        <v>20</v>
      </c>
      <c r="J12" s="27">
        <v>80</v>
      </c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ref="S12" si="7">IF(ISBLANK(M12),G12,M12)</f>
        <v>200</v>
      </c>
      <c r="T12" s="24">
        <f t="shared" ref="T12" si="8">24*O12+P12</f>
        <v>0</v>
      </c>
      <c r="U12" s="104">
        <f t="shared" ref="U12" si="9">I12</f>
        <v>20</v>
      </c>
      <c r="V12" s="104">
        <f t="shared" ref="V12" si="10">J12</f>
        <v>80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2E35DF-9B43-4F02-A513-D7DFF57853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EEACE2-8B54-449D-900D-8D6F2F583C4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schemas.microsoft.com/sharepoint/v3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  <ds:schemaRef ds:uri="d6d2f446-f863-4c00-ba44-ebf19adce64d"/>
    <ds:schemaRef ds:uri="http://purl.org/dc/terms/"/>
    <ds:schemaRef ds:uri="http://schemas.microsoft.com/office/infopath/2007/PartnerControls"/>
    <ds:schemaRef ds:uri="cf63e0e4-4eb7-4cbb-9267-0825e502aadb"/>
    <ds:schemaRef ds:uri="a76cd3a5-e798-46dc-bca1-b38ab7cbdfaf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2022-04-06T03:44:32Z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