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22-RFQ-032\"/>
    </mc:Choice>
  </mc:AlternateContent>
  <xr:revisionPtr revIDLastSave="0" documentId="13_ncr:1_{0BC093C3-D168-41CA-B131-975B03B6F39A}" xr6:coauthVersionLast="47" xr6:coauthVersionMax="47" xr10:uidLastSave="{00000000-0000-0000-0000-000000000000}"/>
  <bookViews>
    <workbookView xWindow="-28920" yWindow="-459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<sst xmlns="http://schemas.openxmlformats.org/spreadsheetml/2006/main" count="74" uniqueCount="54">
  <si>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</si>
  <si>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</si>
  <si>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</si>
  <si>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</si>
  <si>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</si>
  <si>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</si>
  <si>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</si>
  <si>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</si>
  <si>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</si>
  <si>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</si>
  <si>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</si>
  <si>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</si>
  <si>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</si>
  <si>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</si>
  <si>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</si>
  <si>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</si>
  <si>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</si>
  <si>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</si>
  <si>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</si>
  <si>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</si>
  <si>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</si>
  <si>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</si>
  <si>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</si>
  <si>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</si>
  <si>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</si>
  <si>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</si>
  <si>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</si>
  <si>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</si>
  <si>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</si>
  <si>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</si>
  <si>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</si>
  <si>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EMDBLDG20</t>
  </si>
  <si>
    <t>EMDBLDG80</t>
  </si>
  <si>
    <t>Richard Warner
richard.warner@mil.wa.gov
O: 253-512-7112
C: 253-257-5937</t>
  </si>
  <si>
    <t>Install extended handoff per attached site map (EMDBLDG80 - Site Map.pdf); Room 122</t>
  </si>
  <si>
    <t>1. Wireline Ethernet only
2. Ethernet handoff installed within 10' of customer network equipment</t>
  </si>
  <si>
    <t>Install extended handoff per attached site map (EMDBLDG20 - Site Map.pdf); Room 124</t>
  </si>
  <si>
    <t>DOLS5602</t>
  </si>
  <si>
    <t>Install extended handoff per attached site map (DOLS5602 - E.VANCOUVER.pdf) in TELE-DATA room</t>
  </si>
  <si>
    <t>100M</t>
  </si>
  <si>
    <t>1301 NE 136th Ave Vancouver, WA 98684-0864</t>
  </si>
  <si>
    <t>N/A</t>
  </si>
  <si>
    <t>20 Aviation Dr.
Camp Murray, WA 98430-0001</t>
  </si>
  <si>
    <t>Bldg 80 Infantry Dr.
Camp Murray, WA 98430-0001</t>
  </si>
  <si>
    <t>Judy Manduley 360-260-6307 JMANDULEY@DOL.WA.GOV</t>
  </si>
  <si>
    <t>1000M/1G</t>
  </si>
  <si>
    <t>Evaluation  Model for Solicitation Number 22-RFQ-032</t>
  </si>
  <si>
    <t>PE-MED3202 / DVAMEDLK</t>
  </si>
  <si>
    <t>21702 W. Espanola Rd.                         Medical Lake, WA 99022-6005</t>
  </si>
  <si>
    <t>Mark Hunt
markh@dva.wa.gov
360-890-1955
Site Contact: 
Catherine Herker
Catherine.Herker@dva.wa.gov
509-220-4823</t>
  </si>
  <si>
    <t>Bldg. IDF Highlighted in yellow on site map.  No further than 5ft from DVA Router (DVAMEDLK - Site Map.pdf)</t>
  </si>
  <si>
    <t>This request is for a redundant / diverse circuit for this location. Existing Primary circuit is provided by StarTouch. Proposed solution must not utilize StarTouch.</t>
  </si>
  <si>
    <t>VE-MED3202 / DVAMEDLK</t>
  </si>
  <si>
    <t>This is a multi-port / multi-VLAN request.
1.  Vendor to deliver 2 ports / 2 VLANs - one VLAN per port.
2.  CTS / WaTech will assign VLAN numbers on Tech Order.
3.  Vendor to clearly label their handoff device at the end site, with the CTS / WaTech provided site name.
4.  Vendor to provide the VLAN to port assignment details with the completion notice.  For example - VLAN A on port 1, VLAN B on port 2, etc.
5.  Vendor to provide an aggregate circuit at the bandwidth specified in this RFQ.  CTS / WaTech will police and shape the traffic for each VLAN.
This request is for a redundant / diverse circuit for this location. Existing Primary circuit is provided by StarTouch. Proposed solution must not utilize StarTouch.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</si>
</sst>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32" xfId="47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F1" zoomScale="80" zoomScaleNormal="80" workbookViewId="0">
      <selection activeCell="Q7" sqref="Q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46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7" t="s">
        <v>29</v>
      </c>
      <c r="N2" s="138"/>
      <c r="O2" s="138"/>
      <c r="P2" s="138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3" t="s">
        <v>14</v>
      </c>
      <c r="J3" s="144"/>
      <c r="K3" s="13"/>
      <c r="L3" s="14"/>
      <c r="M3" s="139"/>
      <c r="N3" s="140"/>
      <c r="O3" s="140"/>
      <c r="P3" s="140"/>
      <c r="Q3" s="141" t="s">
        <v>27</v>
      </c>
      <c r="R3" s="142"/>
      <c r="S3" s="145" t="s">
        <v>20</v>
      </c>
      <c r="T3" s="145"/>
      <c r="U3" s="145"/>
      <c r="V3" s="145"/>
    </row>
    <row r="4" spans="1:22" s="100" customFormat="1" ht="78.75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63" x14ac:dyDescent="0.25">
      <c r="A6" s="5">
        <v>2</v>
      </c>
      <c r="B6" s="30" t="s">
        <v>31</v>
      </c>
      <c r="C6" s="94" t="s">
        <v>42</v>
      </c>
      <c r="D6" s="94" t="s">
        <v>33</v>
      </c>
      <c r="E6" s="94" t="s">
        <v>36</v>
      </c>
      <c r="F6" s="121" t="s">
        <v>8</v>
      </c>
      <c r="G6" s="25">
        <v>150</v>
      </c>
      <c r="H6" s="26" t="s">
        <v>45</v>
      </c>
      <c r="I6" s="30">
        <v>10</v>
      </c>
      <c r="J6" s="27">
        <v>90</v>
      </c>
      <c r="K6" s="28" t="s">
        <v>35</v>
      </c>
      <c r="L6" s="9"/>
      <c r="M6" s="42">
        <v>150</v>
      </c>
      <c r="N6" s="39" t="s">
        <v>11</v>
      </c>
      <c r="O6" s="40">
        <v>2700</v>
      </c>
      <c r="P6" s="103">
        <v>5200</v>
      </c>
      <c r="Q6" s="47">
        <v>2200</v>
      </c>
      <c r="R6" s="133" t="s">
        <v>41</v>
      </c>
      <c r="S6" s="44">
        <f t="shared" ref="S6:S8" si="3">IF(ISBLANK(M6),G6,M6)</f>
        <v>150</v>
      </c>
      <c r="T6" s="24">
        <f t="shared" ref="T6:T8" si="4">24*O6+P6</f>
        <v>70000</v>
      </c>
      <c r="U6" s="104">
        <f t="shared" ref="U6:U8" si="5">I6</f>
        <v>10</v>
      </c>
      <c r="V6" s="104">
        <f t="shared" ref="V6:V8" si="6">J6</f>
        <v>90</v>
      </c>
    </row>
    <row r="7" spans="1:22" ht="63" x14ac:dyDescent="0.25">
      <c r="A7" s="5">
        <v>3</v>
      </c>
      <c r="B7" s="108" t="s">
        <v>32</v>
      </c>
      <c r="C7" s="105" t="s">
        <v>43</v>
      </c>
      <c r="D7" s="105" t="s">
        <v>33</v>
      </c>
      <c r="E7" s="105" t="s">
        <v>34</v>
      </c>
      <c r="F7" s="122" t="s">
        <v>8</v>
      </c>
      <c r="G7" s="106">
        <v>150</v>
      </c>
      <c r="H7" s="107" t="s">
        <v>45</v>
      </c>
      <c r="I7" s="108">
        <v>10</v>
      </c>
      <c r="J7" s="109">
        <v>90</v>
      </c>
      <c r="K7" s="110" t="s">
        <v>35</v>
      </c>
      <c r="L7" s="9"/>
      <c r="M7" s="76"/>
      <c r="N7" s="77"/>
      <c r="O7" s="78"/>
      <c r="P7" s="55">
        <v>0</v>
      </c>
      <c r="Q7" s="64"/>
      <c r="R7" s="134" t="s">
        <v>41</v>
      </c>
      <c r="S7" s="44">
        <f t="shared" si="3"/>
        <v>150</v>
      </c>
      <c r="T7" s="24">
        <f t="shared" si="4"/>
        <v>0</v>
      </c>
      <c r="U7" s="104">
        <f t="shared" si="5"/>
        <v>10</v>
      </c>
      <c r="V7" s="104">
        <f t="shared" si="6"/>
        <v>90</v>
      </c>
    </row>
    <row r="8" spans="1:22" ht="47.25" x14ac:dyDescent="0.25">
      <c r="A8" s="5">
        <v>4</v>
      </c>
      <c r="B8" s="91" t="s">
        <v>37</v>
      </c>
      <c r="C8" s="89" t="s">
        <v>40</v>
      </c>
      <c r="D8" s="89" t="s">
        <v>44</v>
      </c>
      <c r="E8" s="89" t="s">
        <v>38</v>
      </c>
      <c r="F8" s="123" t="s">
        <v>8</v>
      </c>
      <c r="G8" s="89">
        <v>250</v>
      </c>
      <c r="H8" s="90" t="s">
        <v>39</v>
      </c>
      <c r="I8" s="91">
        <v>15</v>
      </c>
      <c r="J8" s="92">
        <v>85</v>
      </c>
      <c r="K8" s="93"/>
      <c r="L8" s="9"/>
      <c r="M8" s="42"/>
      <c r="N8" s="39"/>
      <c r="O8" s="40"/>
      <c r="P8" s="103">
        <v>0</v>
      </c>
      <c r="Q8" s="135" t="s">
        <v>41</v>
      </c>
      <c r="R8" s="62"/>
      <c r="S8" s="44">
        <f t="shared" si="3"/>
        <v>250</v>
      </c>
      <c r="T8" s="24">
        <f t="shared" si="4"/>
        <v>0</v>
      </c>
      <c r="U8" s="104">
        <f t="shared" si="5"/>
        <v>15</v>
      </c>
      <c r="V8" s="104">
        <f t="shared" si="6"/>
        <v>85</v>
      </c>
    </row>
    <row r="9" spans="1:22" ht="126" x14ac:dyDescent="0.25">
      <c r="A9" s="5">
        <v>5</v>
      </c>
      <c r="B9" s="73" t="s">
        <v>47</v>
      </c>
      <c r="C9" s="71" t="s">
        <v>48</v>
      </c>
      <c r="D9" s="71" t="s">
        <v>49</v>
      </c>
      <c r="E9" s="71" t="s">
        <v>50</v>
      </c>
      <c r="F9" s="124" t="s">
        <v>8</v>
      </c>
      <c r="G9" s="95">
        <v>350</v>
      </c>
      <c r="H9" s="96" t="s">
        <v>39</v>
      </c>
      <c r="I9" s="97">
        <v>5</v>
      </c>
      <c r="J9" s="98">
        <v>95</v>
      </c>
      <c r="K9" s="99" t="s">
        <v>51</v>
      </c>
      <c r="L9" s="9"/>
      <c r="M9" s="76"/>
      <c r="N9" s="77"/>
      <c r="O9" s="78"/>
      <c r="P9" s="55">
        <v>0</v>
      </c>
      <c r="Q9" s="134" t="s">
        <v>41</v>
      </c>
      <c r="R9" s="65"/>
      <c r="S9" s="44">
        <f t="shared" ref="S9:S10" si="7">IF(ISBLANK(M9),G9,M9)</f>
        <v>350</v>
      </c>
      <c r="T9" s="24">
        <f t="shared" ref="T9:T10" si="8">24*O9+P9</f>
        <v>0</v>
      </c>
      <c r="U9" s="104">
        <f t="shared" ref="U9:U10" si="9">I9</f>
        <v>5</v>
      </c>
      <c r="V9" s="104">
        <f t="shared" ref="V9:V10" si="10">J9</f>
        <v>95</v>
      </c>
    </row>
    <row r="10" spans="1:22" ht="299.25" x14ac:dyDescent="0.25">
      <c r="A10" s="5">
        <v>6</v>
      </c>
      <c r="B10" s="30" t="s">
        <v>52</v>
      </c>
      <c r="C10" s="25" t="s">
        <v>48</v>
      </c>
      <c r="D10" s="25" t="s">
        <v>49</v>
      </c>
      <c r="E10" s="25" t="s">
        <v>50</v>
      </c>
      <c r="F10" s="121" t="s">
        <v>8</v>
      </c>
      <c r="G10" s="25">
        <v>350</v>
      </c>
      <c r="H10" s="26" t="s">
        <v>39</v>
      </c>
      <c r="I10" s="30">
        <v>5</v>
      </c>
      <c r="J10" s="27">
        <v>95</v>
      </c>
      <c r="K10" s="28" t="s">
        <v>53</v>
      </c>
      <c r="L10" s="9"/>
      <c r="M10" s="42"/>
      <c r="N10" s="39"/>
      <c r="O10" s="40"/>
      <c r="P10" s="103">
        <v>0</v>
      </c>
      <c r="Q10" s="135" t="s">
        <v>41</v>
      </c>
      <c r="R10" s="62"/>
      <c r="S10" s="44">
        <f t="shared" si="7"/>
        <v>350</v>
      </c>
      <c r="T10" s="24">
        <f t="shared" si="8"/>
        <v>0</v>
      </c>
      <c r="U10" s="104">
        <f t="shared" si="9"/>
        <v>5</v>
      </c>
      <c r="V10" s="104">
        <f t="shared" si="10"/>
        <v>95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11">I21</f>
        <v>0</v>
      </c>
      <c r="V21" s="104">
        <f t="shared" si="11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11"/>
        <v>0</v>
      </c>
      <c r="V22" s="104">
        <f t="shared" si="11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11"/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2" priority="17">
      <formula>M5&gt;G5</formula>
    </cfRule>
    <cfRule type="expression" priority="18">
      <formula>$M$5&gt;$G$5</formula>
    </cfRule>
  </conditionalFormatting>
  <conditionalFormatting sqref="S6:S8">
    <cfRule type="expression" dxfId="1" priority="13">
      <formula>M6&gt;G6</formula>
    </cfRule>
    <cfRule type="expression" priority="14">
      <formula>$M$5&gt;$G$5</formula>
    </cfRule>
  </conditionalFormatting>
  <conditionalFormatting sqref="S9:S10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F7DCEF6-46AE-4D59-88EE-63BEF1F26A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schemas.microsoft.com/office/2006/metadata/properties"/>
    <ds:schemaRef ds:uri="http://purl.org/dc/elements/1.1/"/>
    <ds:schemaRef ds:uri="http://purl.org/dc/terms/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ba6529a-30c2-491d-bd2f-ab5af98b37fc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2022-06-13T18:34:44Z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