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8 RFQ - Bids\N19-RFQ-017 Due 10.4.18\"/>
    </mc:Choice>
  </mc:AlternateContent>
  <xr:revisionPtr revIDLastSave="0" documentId="13_ncr:1_{AE21B78A-10A7-4925-B499-573CDB4EB8AA}" xr6:coauthVersionLast="36" xr6:coauthVersionMax="36" xr10:uidLastSave="{00000000-0000-0000-0000-000000000000}"/>
  <bookViews>
    <workbookView xWindow="0" yWindow="0" windowWidth="14370" windowHeight="5145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9" i="4" l="1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 l="1"/>
  <c r="AE8" i="4"/>
  <c r="AE7" i="4"/>
  <c r="AD9" i="4"/>
  <c r="AD8" i="4"/>
  <c r="AD7" i="4"/>
  <c r="AC9" i="4"/>
  <c r="AC8" i="4"/>
  <c r="AC7" i="4"/>
  <c r="AB9" i="4"/>
  <c r="AB8" i="4"/>
  <c r="AB7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B5" i="4" l="1"/>
  <c r="AC5" i="4"/>
  <c r="AD5" i="4"/>
  <c r="AE5" i="4"/>
</calcChain>
</file>

<file path=xl/sharedStrings.xml><?xml version="1.0" encoding="utf-8"?>
<sst xmlns="http://schemas.openxmlformats.org/spreadsheetml/2006/main" count="142" uniqueCount="94">
  <si>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</si>
  <si>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</si>
  <si>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</si>
  <si>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</si>
  <si>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</si>
  <si>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</si>
  <si>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</si>
  <si>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</si>
  <si>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</si>
  <si>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</si>
  <si>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</si>
  <si>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</si>
  <si>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</si>
  <si>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</si>
  <si>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</si>
  <si>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</si>
  <si>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</si>
  <si>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</si>
  <si>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</si>
  <si>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</si>
  <si>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</si>
  <si>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</si>
  <si>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</si>
  <si>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</si>
  <si>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</si>
  <si>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</si>
  <si>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</si>
  <si>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</si>
  <si>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</si>
  <si>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</si>
  <si>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</si>
  <si>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</si>
  <si>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</si>
  <si>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</si>
  <si>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</si>
  <si>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</si>
  <si>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</si>
  <si>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</si>
  <si>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</si>
  <si>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</si>
  <si>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</si>
  <si>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DOLC3210</t>
  </si>
  <si>
    <t>Install per attached site map</t>
  </si>
  <si>
    <t>DOCCOL1</t>
  </si>
  <si>
    <t>162 S Wynne St                                       Colville, WA 99114-2428</t>
  </si>
  <si>
    <t>Telecom/Storage room per attached site map</t>
  </si>
  <si>
    <t>DOCSSD1</t>
  </si>
  <si>
    <t>100M</t>
  </si>
  <si>
    <t>Kimi Tuxford
509-329-8003
kktuxford@doc1.wa.gov 
Building Contact:
Tamela Merrill
509-684-7400</t>
  </si>
  <si>
    <t>Ken Clements
509-573-6346
kdclements@doc1.wa.gov  
Building Contact:
Juanita Cardenas
509-836-5444</t>
  </si>
  <si>
    <t>DOCBLF1</t>
  </si>
  <si>
    <t>3420 NE Sand Hill Rd                               Belfair, WA 98528-9007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</si>
  <si>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</si>
  <si>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</si>
  <si>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</si>
  <si>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Phyllis Haworth                                      509-455-8320                  PHaworth@VFS.DOL.WA.GOV 
Property Contact:                        Paradise Property LLC                 Keith 509-990-9222</t>
  </si>
  <si>
    <t>Telecom room per attached site map</t>
  </si>
  <si>
    <t>628 S Washington St                                   Spokane, WA 99204-2518</t>
  </si>
  <si>
    <t>2201 E Edison Rd, Ste 3                                Sunnyside, WA 98944-9214</t>
  </si>
  <si>
    <t>Evaluation  Model for Solicitation Number N19-RFQ-017</t>
  </si>
  <si>
    <t>DOCSPO6</t>
  </si>
  <si>
    <t>COPS NE
5208 N. Market St.
Spokane, WA 99217-6132</t>
  </si>
  <si>
    <t>Kimi Tuxford
509-329-8002
kimi.tuxford@doc.wa.gov</t>
  </si>
  <si>
    <t>Shared Comm Room identified on site map</t>
  </si>
  <si>
    <t>DFWLATHROP</t>
  </si>
  <si>
    <t>9628 Lathrop Industrial DR SW
Olympia, WA  98512-9188</t>
  </si>
  <si>
    <t>POC - Building:
Michele Brady
360-561-3729
Site Contact:
Brandon Seibel
360-902-2310
brandon.seibel@dfw.wa.gov</t>
  </si>
  <si>
    <t>Parts room identified on site map</t>
  </si>
  <si>
    <t>1000M(1G)</t>
  </si>
  <si>
    <t>500M</t>
  </si>
  <si>
    <t>DOCWAL1</t>
  </si>
  <si>
    <t>Washington State Penitentiary
1313 North 13th
Walla Walla, WA -8817</t>
  </si>
  <si>
    <t>Zachary Aichele
509-524-7661
zachary.aichele@doc.wa.gov
Jeffery Neissl
509-524-7654
jeffery.neissl@doc.wa.gov
LCON:  509-524-7676</t>
  </si>
  <si>
    <t>Telecom room in Telecom building (J40) idendified on site map</t>
  </si>
  <si>
    <t>Site is a prison and may have special access requirements.</t>
  </si>
  <si>
    <t>200M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</si>
  <si>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</si>
  <si>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</si>
  <si>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</si>
  <si>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</si>
  <si>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NO</t>
  </si>
  <si>
    <t>ATGBEL</t>
  </si>
  <si>
    <t>2211 Rimland Dr.                                             Bellingham, WA 98226</t>
  </si>
  <si>
    <t>Mark Koenig                                                 360-664-0172                                             markk@atg.wa.gov</t>
  </si>
  <si>
    <t>3rd Floor LAN room, Bldg. 2211</t>
  </si>
  <si>
    <t>DSHS5014</t>
  </si>
  <si>
    <t>Western State Hospital                                                              9601 Steilacoom Blvd SW                                                         Tacoma, WA 98498-7212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</si>
  <si>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</si>
  <si>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Demarc Bldg 18, Basement telecom room.  Demarc to be located no further than 10 feet of DSHS Router.</t>
  </si>
  <si>
    <t>1000M (1G)</t>
  </si>
  <si>
    <r>
      <t xml:space="preserve">This is a secondary/backup circuit for this site. </t>
    </r>
    <r>
      <rPr>
        <strike/>
        <sz val="12"/>
        <color theme="1"/>
        <rFont val="Calibri"/>
        <family val="2"/>
        <scheme val="minor"/>
      </rPr>
      <t>Circuit must be provided by a different vendor other than the primary (CenturyLink).</t>
    </r>
    <r>
      <rPr>
        <sz val="12"/>
        <color theme="1"/>
        <rFont val="Calibri"/>
        <family val="2"/>
        <scheme val="minor"/>
      </rPr>
      <t xml:space="preserve">  This site requires that all visitors must be escorted while onsite.</t>
    </r>
  </si>
  <si>
    <t>NO BID</t>
  </si>
  <si>
    <t>Fixed Wireless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</si>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</sst>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12"/>
      <color rgb="FFC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81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5" fillId="4" borderId="15" xfId="0" applyFont="1" applyFill="1" applyBorder="1" applyAlignment="1">
      <alignment wrapText="1"/>
    </xf>
    <xf numFmtId="0" fontId="25" fillId="4" borderId="0" xfId="0" applyFont="1" applyFill="1" applyAlignment="1">
      <alignment wrapText="1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 applyAlignment="1">
      <alignment horizontal="center" wrapText="1"/>
    </xf>
    <xf numFmtId="0" fontId="25" fillId="4" borderId="9" xfId="0" applyFont="1" applyFill="1" applyBorder="1" applyAlignment="1">
      <alignment wrapText="1"/>
    </xf>
    <xf numFmtId="0" fontId="25" fillId="4" borderId="16" xfId="0" applyFont="1" applyFill="1" applyBorder="1" applyAlignment="1">
      <alignment wrapText="1"/>
    </xf>
    <xf numFmtId="0" fontId="25" fillId="4" borderId="28" xfId="0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25" fillId="3" borderId="15" xfId="0" applyFont="1" applyFill="1" applyBorder="1" applyAlignment="1">
      <alignment wrapText="1"/>
    </xf>
    <xf numFmtId="0" fontId="25" fillId="3" borderId="2" xfId="2" applyNumberFormat="1" applyFont="1" applyFill="1" applyBorder="1" applyAlignment="1">
      <alignment horizontal="center" wrapText="1"/>
    </xf>
    <xf numFmtId="0" fontId="25" fillId="3" borderId="9" xfId="2" applyNumberFormat="1" applyFont="1" applyFill="1" applyBorder="1" applyAlignment="1">
      <alignment horizontal="center" wrapText="1"/>
    </xf>
    <xf numFmtId="7" fontId="25" fillId="3" borderId="9" xfId="1" applyNumberFormat="1" applyFont="1" applyFill="1" applyBorder="1" applyAlignment="1">
      <alignment wrapText="1"/>
    </xf>
    <xf numFmtId="7" fontId="25" fillId="3" borderId="3" xfId="1" applyNumberFormat="1" applyFont="1" applyFill="1" applyBorder="1" applyAlignment="1">
      <alignment wrapText="1"/>
    </xf>
    <xf numFmtId="7" fontId="25" fillId="3" borderId="1" xfId="1" applyNumberFormat="1" applyFont="1" applyFill="1" applyBorder="1" applyAlignment="1">
      <alignment wrapText="1"/>
    </xf>
    <xf numFmtId="7" fontId="25" fillId="3" borderId="2" xfId="1" applyNumberFormat="1" applyFont="1" applyFill="1" applyBorder="1" applyAlignment="1">
      <alignment wrapText="1"/>
    </xf>
    <xf numFmtId="0" fontId="25" fillId="3" borderId="3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wrapText="1"/>
    </xf>
    <xf numFmtId="0" fontId="25" fillId="4" borderId="21" xfId="0" applyFont="1" applyFill="1" applyBorder="1" applyAlignment="1">
      <alignment wrapText="1"/>
    </xf>
    <xf numFmtId="164" fontId="25" fillId="4" borderId="21" xfId="0" applyNumberFormat="1" applyFont="1" applyFill="1" applyBorder="1" applyAlignment="1">
      <alignment wrapText="1"/>
    </xf>
    <xf numFmtId="0" fontId="25" fillId="4" borderId="21" xfId="0" applyNumberFormat="1" applyFont="1" applyFill="1" applyBorder="1" applyAlignment="1">
      <alignment wrapText="1"/>
    </xf>
    <xf numFmtId="7" fontId="26" fillId="3" borderId="9" xfId="1" applyNumberFormat="1" applyFont="1" applyFill="1" applyBorder="1" applyAlignment="1">
      <alignment wrapText="1"/>
    </xf>
    <xf numFmtId="7" fontId="26" fillId="3" borderId="3" xfId="1" applyNumberFormat="1" applyFont="1" applyFill="1" applyBorder="1" applyAlignment="1">
      <alignment wrapText="1"/>
    </xf>
    <xf numFmtId="7" fontId="26" fillId="3" borderId="1" xfId="1" applyNumberFormat="1" applyFont="1" applyFill="1" applyBorder="1" applyAlignment="1">
      <alignment wrapText="1"/>
    </xf>
    <xf numFmtId="7" fontId="26" fillId="3" borderId="2" xfId="1" applyNumberFormat="1" applyFont="1" applyFill="1" applyBorder="1" applyAlignment="1">
      <alignment wrapText="1"/>
    </xf>
    <xf numFmtId="0" fontId="26" fillId="3" borderId="3" xfId="0" applyFont="1" applyFill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F4" zoomScale="70" zoomScaleNormal="70" workbookViewId="0">
      <selection activeCell="T7" sqref="T7"/>
    </sheetView>
  </sheetViews>
  <sheetFormatPr defaultColWidth="8.85546875" defaultRowHeight="15.75" x14ac:dyDescent="0.25"/>
  <cols>
    <col min="1" max="1" width="3.7109375" style="127" customWidth="1"/>
    <col min="2" max="2" width="21.85546875" style="1" customWidth="1"/>
    <col min="3" max="3" width="35.140625" style="1" customWidth="1"/>
    <col min="4" max="4" width="32.28515625" style="1" customWidth="1"/>
    <col min="5" max="5" width="42.42578125" style="1" customWidth="1"/>
    <col min="6" max="6" width="10.140625" style="1" customWidth="1"/>
    <col min="7" max="7" width="12.28515625" style="124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127" customWidth="1"/>
    <col min="13" max="13" width="15.42578125" style="1" customWidth="1"/>
    <col min="14" max="15" width="21" style="128" customWidth="1"/>
    <col min="16" max="16" width="12.140625" style="129" customWidth="1"/>
    <col min="17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2.9" customHeight="1" thickBot="1" x14ac:dyDescent="0.3">
      <c r="A1" s="170" t="s">
        <v>59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AA1" s="124"/>
      <c r="AB1" s="125"/>
      <c r="AC1" s="125"/>
    </row>
    <row r="2" spans="1:31" ht="52.9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71" t="s">
        <v>2</v>
      </c>
      <c r="N2" s="172"/>
      <c r="O2" s="172"/>
      <c r="P2" s="172"/>
      <c r="Q2" s="172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78" t="s">
        <v>19</v>
      </c>
      <c r="J3" s="179"/>
      <c r="K3" s="140"/>
      <c r="L3" s="141"/>
      <c r="M3" s="173"/>
      <c r="N3" s="174"/>
      <c r="O3" s="174"/>
      <c r="P3" s="174"/>
      <c r="Q3" s="174"/>
      <c r="R3" s="175" t="s">
        <v>39</v>
      </c>
      <c r="S3" s="176"/>
      <c r="T3" s="176"/>
      <c r="U3" s="176"/>
      <c r="V3" s="176"/>
      <c r="W3" s="176"/>
      <c r="X3" s="176"/>
      <c r="Y3" s="176"/>
      <c r="Z3" s="177"/>
      <c r="AA3" s="142"/>
      <c r="AB3" s="180" t="s">
        <v>25</v>
      </c>
      <c r="AC3" s="180"/>
      <c r="AD3" s="180"/>
      <c r="AE3" s="180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9" si="1">I5</f>
        <v>10</v>
      </c>
      <c r="AE5" s="46">
        <f t="shared" si="1"/>
        <v>90</v>
      </c>
    </row>
    <row r="6" spans="1:31" ht="94.5" x14ac:dyDescent="0.25">
      <c r="A6" s="19">
        <v>2</v>
      </c>
      <c r="B6" s="123" t="s">
        <v>41</v>
      </c>
      <c r="C6" s="106" t="s">
        <v>57</v>
      </c>
      <c r="D6" s="106" t="s">
        <v>55</v>
      </c>
      <c r="E6" s="106" t="s">
        <v>42</v>
      </c>
      <c r="F6" s="106" t="s">
        <v>10</v>
      </c>
      <c r="G6" s="107">
        <v>150</v>
      </c>
      <c r="H6" s="108" t="s">
        <v>11</v>
      </c>
      <c r="I6" s="109">
        <v>5</v>
      </c>
      <c r="J6" s="110">
        <v>95</v>
      </c>
      <c r="K6" s="55"/>
      <c r="L6" s="2"/>
      <c r="M6" s="101"/>
      <c r="N6" s="3" t="s">
        <v>91</v>
      </c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 t="str">
        <f t="shared" ref="AB6:AB19" si="2">IF(ISBLANK(N6),G6,N6)</f>
        <v>NO BID</v>
      </c>
      <c r="AC6" s="26">
        <f t="shared" ref="AC6:AC19" si="3">24*P6+Q6</f>
        <v>0</v>
      </c>
      <c r="AD6" s="27">
        <f t="shared" si="1"/>
        <v>5</v>
      </c>
      <c r="AE6" s="27">
        <f t="shared" si="1"/>
        <v>95</v>
      </c>
    </row>
    <row r="7" spans="1:31" ht="94.5" x14ac:dyDescent="0.25">
      <c r="A7" s="19">
        <v>3</v>
      </c>
      <c r="B7" s="68" t="s">
        <v>43</v>
      </c>
      <c r="C7" s="119" t="s">
        <v>44</v>
      </c>
      <c r="D7" s="119" t="s">
        <v>48</v>
      </c>
      <c r="E7" s="119" t="s">
        <v>45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 t="s">
        <v>12</v>
      </c>
      <c r="N7" s="52">
        <v>30</v>
      </c>
      <c r="O7" s="53" t="s">
        <v>92</v>
      </c>
      <c r="P7" s="89">
        <v>349</v>
      </c>
      <c r="Q7" s="86">
        <v>0</v>
      </c>
      <c r="R7" s="94">
        <v>449</v>
      </c>
      <c r="S7" s="95">
        <v>0</v>
      </c>
      <c r="T7" s="47">
        <v>30</v>
      </c>
      <c r="U7" s="94"/>
      <c r="V7" s="95"/>
      <c r="W7" s="47"/>
      <c r="X7" s="94"/>
      <c r="Y7" s="95"/>
      <c r="Z7" s="48"/>
      <c r="AA7" s="54" t="s">
        <v>93</v>
      </c>
      <c r="AB7" s="17">
        <f t="shared" si="2"/>
        <v>30</v>
      </c>
      <c r="AC7" s="26">
        <f t="shared" si="3"/>
        <v>8376</v>
      </c>
      <c r="AD7" s="27">
        <f t="shared" si="1"/>
        <v>10</v>
      </c>
      <c r="AE7" s="27">
        <f t="shared" si="1"/>
        <v>90</v>
      </c>
    </row>
    <row r="8" spans="1:31" ht="94.5" x14ac:dyDescent="0.25">
      <c r="A8" s="19">
        <v>4</v>
      </c>
      <c r="B8" s="109" t="s">
        <v>46</v>
      </c>
      <c r="C8" s="106" t="s">
        <v>58</v>
      </c>
      <c r="D8" s="106" t="s">
        <v>49</v>
      </c>
      <c r="E8" s="106" t="s">
        <v>56</v>
      </c>
      <c r="F8" s="106" t="s">
        <v>10</v>
      </c>
      <c r="G8" s="107">
        <v>150</v>
      </c>
      <c r="H8" s="108" t="s">
        <v>47</v>
      </c>
      <c r="I8" s="109">
        <v>10</v>
      </c>
      <c r="J8" s="110">
        <v>90</v>
      </c>
      <c r="K8" s="55"/>
      <c r="L8" s="2"/>
      <c r="M8" s="101" t="s">
        <v>12</v>
      </c>
      <c r="N8" s="3">
        <v>30</v>
      </c>
      <c r="O8" s="21" t="s">
        <v>92</v>
      </c>
      <c r="P8" s="88">
        <v>600</v>
      </c>
      <c r="Q8" s="85">
        <v>0</v>
      </c>
      <c r="R8" s="92">
        <v>400</v>
      </c>
      <c r="S8" s="93">
        <v>0</v>
      </c>
      <c r="T8" s="4">
        <v>30</v>
      </c>
      <c r="U8" s="92"/>
      <c r="V8" s="93"/>
      <c r="W8" s="4"/>
      <c r="X8" s="92"/>
      <c r="Y8" s="93"/>
      <c r="Z8" s="11"/>
      <c r="AA8" s="103" t="s">
        <v>93</v>
      </c>
      <c r="AB8" s="17">
        <f t="shared" si="2"/>
        <v>30</v>
      </c>
      <c r="AC8" s="26">
        <f t="shared" si="3"/>
        <v>14400</v>
      </c>
      <c r="AD8" s="27">
        <f t="shared" si="1"/>
        <v>10</v>
      </c>
      <c r="AE8" s="27">
        <f t="shared" si="1"/>
        <v>90</v>
      </c>
    </row>
    <row r="9" spans="1:31" ht="78.75" customHeight="1" x14ac:dyDescent="0.25">
      <c r="A9" s="19">
        <v>5</v>
      </c>
      <c r="B9" s="118" t="s">
        <v>50</v>
      </c>
      <c r="C9" s="119" t="s">
        <v>51</v>
      </c>
      <c r="D9" s="119" t="s">
        <v>52</v>
      </c>
      <c r="E9" s="119" t="s">
        <v>53</v>
      </c>
      <c r="F9" s="119" t="s">
        <v>10</v>
      </c>
      <c r="G9" s="120">
        <v>150</v>
      </c>
      <c r="H9" s="121" t="s">
        <v>47</v>
      </c>
      <c r="I9" s="118">
        <v>10</v>
      </c>
      <c r="J9" s="122">
        <v>90</v>
      </c>
      <c r="K9" s="50" t="s">
        <v>54</v>
      </c>
      <c r="L9" s="2"/>
      <c r="M9" s="51"/>
      <c r="N9" s="76" t="s">
        <v>91</v>
      </c>
      <c r="O9" s="53"/>
      <c r="P9" s="165"/>
      <c r="Q9" s="166"/>
      <c r="R9" s="167"/>
      <c r="S9" s="168"/>
      <c r="T9" s="169"/>
      <c r="U9" s="94"/>
      <c r="V9" s="95"/>
      <c r="W9" s="47"/>
      <c r="X9" s="94"/>
      <c r="Y9" s="95"/>
      <c r="Z9" s="48"/>
      <c r="AA9" s="54"/>
      <c r="AB9" s="17" t="str">
        <f t="shared" si="2"/>
        <v>NO BID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78.75" customHeight="1" x14ac:dyDescent="0.25">
      <c r="A10" s="19">
        <v>6</v>
      </c>
      <c r="B10" s="123" t="s">
        <v>60</v>
      </c>
      <c r="C10" s="106" t="s">
        <v>61</v>
      </c>
      <c r="D10" s="106" t="s">
        <v>62</v>
      </c>
      <c r="E10" s="106" t="s">
        <v>63</v>
      </c>
      <c r="F10" s="106" t="s">
        <v>10</v>
      </c>
      <c r="G10" s="107">
        <v>150</v>
      </c>
      <c r="H10" s="108" t="s">
        <v>11</v>
      </c>
      <c r="I10" s="109">
        <v>5</v>
      </c>
      <c r="J10" s="110">
        <v>95</v>
      </c>
      <c r="K10" s="55"/>
      <c r="L10" s="2"/>
      <c r="M10" s="101" t="s">
        <v>12</v>
      </c>
      <c r="N10" s="3">
        <v>150</v>
      </c>
      <c r="O10" s="21" t="s">
        <v>92</v>
      </c>
      <c r="P10" s="88">
        <v>349</v>
      </c>
      <c r="Q10" s="85">
        <v>400</v>
      </c>
      <c r="R10" s="92">
        <v>399</v>
      </c>
      <c r="S10" s="93">
        <v>400</v>
      </c>
      <c r="T10" s="4">
        <v>150</v>
      </c>
      <c r="U10" s="92"/>
      <c r="V10" s="93"/>
      <c r="W10" s="4"/>
      <c r="X10" s="92"/>
      <c r="Y10" s="93"/>
      <c r="Z10" s="11"/>
      <c r="AA10" s="103" t="s">
        <v>93</v>
      </c>
      <c r="AB10" s="17">
        <f t="shared" si="2"/>
        <v>150</v>
      </c>
      <c r="AC10" s="26">
        <f t="shared" si="3"/>
        <v>8776</v>
      </c>
      <c r="AD10" s="27">
        <f t="shared" si="1"/>
        <v>5</v>
      </c>
      <c r="AE10" s="27">
        <f t="shared" si="1"/>
        <v>95</v>
      </c>
    </row>
    <row r="11" spans="1:31" ht="78.75" customHeight="1" x14ac:dyDescent="0.25">
      <c r="A11" s="19">
        <v>7</v>
      </c>
      <c r="B11" s="68" t="s">
        <v>64</v>
      </c>
      <c r="C11" s="119" t="s">
        <v>65</v>
      </c>
      <c r="D11" s="119" t="s">
        <v>66</v>
      </c>
      <c r="E11" s="119" t="s">
        <v>67</v>
      </c>
      <c r="F11" s="119" t="s">
        <v>10</v>
      </c>
      <c r="G11" s="120">
        <v>150</v>
      </c>
      <c r="H11" s="121" t="s">
        <v>68</v>
      </c>
      <c r="I11" s="118">
        <v>5</v>
      </c>
      <c r="J11" s="122">
        <v>95</v>
      </c>
      <c r="K11" s="50"/>
      <c r="L11" s="2"/>
      <c r="M11" s="51"/>
      <c r="N11" s="52" t="s">
        <v>91</v>
      </c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 t="str">
        <f t="shared" si="2"/>
        <v>NO BID</v>
      </c>
      <c r="AC11" s="26">
        <f t="shared" si="3"/>
        <v>0</v>
      </c>
      <c r="AD11" s="27">
        <f t="shared" si="1"/>
        <v>5</v>
      </c>
      <c r="AE11" s="27">
        <f t="shared" si="1"/>
        <v>95</v>
      </c>
    </row>
    <row r="12" spans="1:31" ht="78.75" customHeight="1" x14ac:dyDescent="0.25">
      <c r="A12" s="19">
        <v>8</v>
      </c>
      <c r="B12" s="109" t="s">
        <v>64</v>
      </c>
      <c r="C12" s="106" t="s">
        <v>65</v>
      </c>
      <c r="D12" s="106" t="s">
        <v>66</v>
      </c>
      <c r="E12" s="106" t="s">
        <v>67</v>
      </c>
      <c r="F12" s="106" t="s">
        <v>10</v>
      </c>
      <c r="G12" s="107">
        <v>150</v>
      </c>
      <c r="H12" s="108" t="s">
        <v>69</v>
      </c>
      <c r="I12" s="109">
        <v>5</v>
      </c>
      <c r="J12" s="110">
        <v>95</v>
      </c>
      <c r="K12" s="55"/>
      <c r="L12" s="2"/>
      <c r="M12" s="101"/>
      <c r="N12" s="3" t="s">
        <v>91</v>
      </c>
      <c r="O12" s="21"/>
      <c r="P12" s="88"/>
      <c r="Q12" s="85">
        <v>0</v>
      </c>
      <c r="R12" s="92"/>
      <c r="S12" s="93"/>
      <c r="T12" s="4"/>
      <c r="U12" s="92"/>
      <c r="V12" s="93"/>
      <c r="W12" s="4"/>
      <c r="X12" s="92"/>
      <c r="Y12" s="93"/>
      <c r="Z12" s="11"/>
      <c r="AA12" s="103"/>
      <c r="AB12" s="17" t="str">
        <f t="shared" si="2"/>
        <v>NO BID</v>
      </c>
      <c r="AC12" s="26">
        <f t="shared" si="3"/>
        <v>0</v>
      </c>
      <c r="AD12" s="27">
        <f t="shared" si="1"/>
        <v>5</v>
      </c>
      <c r="AE12" s="27">
        <f t="shared" si="1"/>
        <v>95</v>
      </c>
    </row>
    <row r="13" spans="1:31" ht="78.75" customHeight="1" x14ac:dyDescent="0.25">
      <c r="A13" s="19">
        <v>9</v>
      </c>
      <c r="B13" s="118" t="s">
        <v>70</v>
      </c>
      <c r="C13" s="119" t="s">
        <v>71</v>
      </c>
      <c r="D13" s="119" t="s">
        <v>72</v>
      </c>
      <c r="E13" s="119" t="s">
        <v>73</v>
      </c>
      <c r="F13" s="119" t="s">
        <v>10</v>
      </c>
      <c r="G13" s="120">
        <v>150</v>
      </c>
      <c r="H13" s="121" t="s">
        <v>47</v>
      </c>
      <c r="I13" s="118">
        <v>5</v>
      </c>
      <c r="J13" s="122">
        <v>95</v>
      </c>
      <c r="K13" s="50" t="s">
        <v>74</v>
      </c>
      <c r="L13" s="2"/>
      <c r="M13" s="51" t="s">
        <v>12</v>
      </c>
      <c r="N13" s="52">
        <v>150</v>
      </c>
      <c r="O13" s="53" t="s">
        <v>92</v>
      </c>
      <c r="P13" s="89">
        <v>799</v>
      </c>
      <c r="Q13" s="86">
        <v>1200</v>
      </c>
      <c r="R13" s="94">
        <v>499</v>
      </c>
      <c r="S13" s="95">
        <v>1200</v>
      </c>
      <c r="T13" s="47">
        <v>150</v>
      </c>
      <c r="U13" s="94"/>
      <c r="V13" s="95"/>
      <c r="W13" s="47"/>
      <c r="X13" s="94"/>
      <c r="Y13" s="95"/>
      <c r="Z13" s="48"/>
      <c r="AA13" s="54" t="s">
        <v>93</v>
      </c>
      <c r="AB13" s="17">
        <f t="shared" si="2"/>
        <v>150</v>
      </c>
      <c r="AC13" s="26">
        <f t="shared" si="3"/>
        <v>20376</v>
      </c>
      <c r="AD13" s="27">
        <f t="shared" si="1"/>
        <v>5</v>
      </c>
      <c r="AE13" s="27">
        <f t="shared" si="1"/>
        <v>95</v>
      </c>
    </row>
    <row r="14" spans="1:31" ht="78.75" customHeight="1" x14ac:dyDescent="0.25">
      <c r="A14" s="19">
        <v>10</v>
      </c>
      <c r="B14" s="101" t="s">
        <v>70</v>
      </c>
      <c r="C14" s="1" t="s">
        <v>71</v>
      </c>
      <c r="D14" s="100" t="s">
        <v>72</v>
      </c>
      <c r="E14" s="100" t="s">
        <v>73</v>
      </c>
      <c r="F14" s="100" t="s">
        <v>10</v>
      </c>
      <c r="G14" s="102">
        <v>150</v>
      </c>
      <c r="H14" s="104" t="s">
        <v>75</v>
      </c>
      <c r="I14" s="101">
        <v>5</v>
      </c>
      <c r="J14" s="103">
        <v>95</v>
      </c>
      <c r="K14" s="105" t="s">
        <v>74</v>
      </c>
      <c r="L14" s="2"/>
      <c r="M14" s="101" t="s">
        <v>12</v>
      </c>
      <c r="N14" s="3">
        <v>150</v>
      </c>
      <c r="O14" s="21" t="s">
        <v>92</v>
      </c>
      <c r="P14" s="88">
        <v>999</v>
      </c>
      <c r="Q14" s="85">
        <v>1200</v>
      </c>
      <c r="R14" s="92">
        <v>499</v>
      </c>
      <c r="S14" s="93">
        <v>1200</v>
      </c>
      <c r="T14" s="4">
        <v>150</v>
      </c>
      <c r="U14" s="92"/>
      <c r="V14" s="93"/>
      <c r="W14" s="4"/>
      <c r="X14" s="92"/>
      <c r="Y14" s="93"/>
      <c r="Z14" s="11"/>
      <c r="AA14" s="103" t="s">
        <v>93</v>
      </c>
      <c r="AB14" s="17">
        <f t="shared" si="2"/>
        <v>150</v>
      </c>
      <c r="AC14" s="26">
        <f t="shared" si="3"/>
        <v>25176</v>
      </c>
      <c r="AD14" s="27">
        <f t="shared" si="1"/>
        <v>5</v>
      </c>
      <c r="AE14" s="27">
        <f t="shared" si="1"/>
        <v>95</v>
      </c>
    </row>
    <row r="15" spans="1:31" ht="78.75" customHeight="1" x14ac:dyDescent="0.25">
      <c r="A15" s="19">
        <v>11</v>
      </c>
      <c r="B15" s="144" t="s">
        <v>76</v>
      </c>
      <c r="C15" s="145" t="s">
        <v>77</v>
      </c>
      <c r="D15" s="146" t="s">
        <v>78</v>
      </c>
      <c r="E15" s="146" t="s">
        <v>79</v>
      </c>
      <c r="F15" s="146" t="s">
        <v>80</v>
      </c>
      <c r="G15" s="147">
        <v>150</v>
      </c>
      <c r="H15" s="148" t="s">
        <v>47</v>
      </c>
      <c r="I15" s="144">
        <v>5</v>
      </c>
      <c r="J15" s="149">
        <v>95</v>
      </c>
      <c r="K15" s="150"/>
      <c r="L15" s="151"/>
      <c r="M15" s="152"/>
      <c r="N15" s="153" t="s">
        <v>91</v>
      </c>
      <c r="O15" s="154"/>
      <c r="P15" s="155"/>
      <c r="Q15" s="156">
        <v>0</v>
      </c>
      <c r="R15" s="157"/>
      <c r="S15" s="158"/>
      <c r="T15" s="159"/>
      <c r="U15" s="157"/>
      <c r="V15" s="158"/>
      <c r="W15" s="159"/>
      <c r="X15" s="157"/>
      <c r="Y15" s="158"/>
      <c r="Z15" s="160"/>
      <c r="AA15" s="161"/>
      <c r="AB15" s="162" t="str">
        <f t="shared" si="2"/>
        <v>NO BID</v>
      </c>
      <c r="AC15" s="163">
        <f t="shared" si="3"/>
        <v>0</v>
      </c>
      <c r="AD15" s="164">
        <f t="shared" si="1"/>
        <v>5</v>
      </c>
      <c r="AE15" s="164">
        <f t="shared" si="1"/>
        <v>95</v>
      </c>
    </row>
    <row r="16" spans="1:31" ht="78.75" customHeight="1" x14ac:dyDescent="0.25">
      <c r="A16" s="19">
        <v>12</v>
      </c>
      <c r="B16" s="109" t="s">
        <v>81</v>
      </c>
      <c r="C16" s="106" t="s">
        <v>82</v>
      </c>
      <c r="D16" s="100" t="s">
        <v>83</v>
      </c>
      <c r="E16" s="106" t="s">
        <v>84</v>
      </c>
      <c r="F16" s="106" t="s">
        <v>80</v>
      </c>
      <c r="G16" s="107">
        <v>150</v>
      </c>
      <c r="H16" s="108" t="s">
        <v>47</v>
      </c>
      <c r="I16" s="109">
        <v>5</v>
      </c>
      <c r="J16" s="110">
        <v>95</v>
      </c>
      <c r="K16" s="55"/>
      <c r="L16" s="2"/>
      <c r="M16" s="109"/>
      <c r="N16" s="111" t="s">
        <v>91</v>
      </c>
      <c r="O16" s="112"/>
      <c r="P16" s="113"/>
      <c r="Q16" s="87">
        <v>0</v>
      </c>
      <c r="R16" s="114"/>
      <c r="S16" s="115"/>
      <c r="T16" s="116"/>
      <c r="U16" s="114"/>
      <c r="V16" s="115"/>
      <c r="W16" s="116"/>
      <c r="X16" s="114"/>
      <c r="Y16" s="115"/>
      <c r="Z16" s="117"/>
      <c r="AA16" s="110"/>
      <c r="AB16" s="17" t="str">
        <f t="shared" si="2"/>
        <v>NO BID</v>
      </c>
      <c r="AC16" s="26">
        <f t="shared" si="3"/>
        <v>0</v>
      </c>
      <c r="AD16" s="27">
        <f t="shared" si="1"/>
        <v>5</v>
      </c>
      <c r="AE16" s="27">
        <f t="shared" si="1"/>
        <v>95</v>
      </c>
    </row>
    <row r="17" spans="1:31" ht="78.75" customHeight="1" x14ac:dyDescent="0.25">
      <c r="A17" s="19">
        <v>13</v>
      </c>
      <c r="B17" s="118" t="s">
        <v>85</v>
      </c>
      <c r="C17" s="126" t="s">
        <v>86</v>
      </c>
      <c r="D17" s="119" t="s">
        <v>87</v>
      </c>
      <c r="E17" s="119" t="s">
        <v>88</v>
      </c>
      <c r="F17" s="119" t="s">
        <v>80</v>
      </c>
      <c r="G17" s="120">
        <v>180</v>
      </c>
      <c r="H17" s="121" t="s">
        <v>89</v>
      </c>
      <c r="I17" s="118">
        <v>20</v>
      </c>
      <c r="J17" s="122">
        <v>80</v>
      </c>
      <c r="K17" s="50" t="s">
        <v>90</v>
      </c>
      <c r="L17" s="2"/>
      <c r="M17" s="51"/>
      <c r="N17" s="52" t="s">
        <v>91</v>
      </c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 t="str">
        <f t="shared" si="2"/>
        <v>NO BID</v>
      </c>
      <c r="AC17" s="26">
        <f t="shared" si="3"/>
        <v>0</v>
      </c>
      <c r="AD17" s="27">
        <f t="shared" si="1"/>
        <v>20</v>
      </c>
      <c r="AE17" s="27">
        <f t="shared" si="1"/>
        <v>80</v>
      </c>
    </row>
    <row r="18" spans="1:31" ht="78.75" customHeight="1" x14ac:dyDescent="0.25">
      <c r="A18" s="19">
        <v>14</v>
      </c>
      <c r="B18" s="109"/>
      <c r="C18" s="106"/>
      <c r="D18" s="106"/>
      <c r="E18" s="106"/>
      <c r="F18" s="106"/>
      <c r="G18" s="107"/>
      <c r="H18" s="108"/>
      <c r="I18" s="109"/>
      <c r="J18" s="110"/>
      <c r="K18" s="55"/>
      <c r="L18" s="2"/>
      <c r="M18" s="109"/>
      <c r="N18" s="111"/>
      <c r="O18" s="112"/>
      <c r="P18" s="113"/>
      <c r="Q18" s="87">
        <v>0</v>
      </c>
      <c r="R18" s="114"/>
      <c r="S18" s="115"/>
      <c r="T18" s="116"/>
      <c r="U18" s="114"/>
      <c r="V18" s="115"/>
      <c r="W18" s="116"/>
      <c r="X18" s="114"/>
      <c r="Y18" s="115"/>
      <c r="Z18" s="117"/>
      <c r="AA18" s="110"/>
      <c r="AB18" s="17">
        <f t="shared" si="2"/>
        <v>0</v>
      </c>
      <c r="AC18" s="26">
        <f t="shared" si="3"/>
        <v>0</v>
      </c>
      <c r="AD18" s="27">
        <f t="shared" si="1"/>
        <v>0</v>
      </c>
      <c r="AE18" s="27">
        <f t="shared" si="1"/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2"/>
        <v>0</v>
      </c>
      <c r="AC19" s="26">
        <f t="shared" si="3"/>
        <v>0</v>
      </c>
      <c r="AD19" s="27">
        <f t="shared" si="1"/>
        <v>0</v>
      </c>
      <c r="AE19" s="27">
        <f t="shared" si="1"/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ref="AB20:AB30" si="4">IF(ISBLANK(N20),G20,N20)</f>
        <v>0</v>
      </c>
      <c r="AC20" s="26">
        <f t="shared" ref="AC20:AC30" si="5">24*P20+Q20</f>
        <v>0</v>
      </c>
      <c r="AD20" s="27">
        <f t="shared" ref="AD20:AD30" si="6">I20</f>
        <v>0</v>
      </c>
      <c r="AE20" s="27">
        <f t="shared" ref="AE20:AE30" si="7">J20</f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20:AB30 AB5:AB7">
    <cfRule type="expression" dxfId="4" priority="119">
      <formula>N5&gt;G5</formula>
    </cfRule>
    <cfRule type="expression" priority="120">
      <formula>$N$5&gt;$G$5</formula>
    </cfRule>
  </conditionalFormatting>
  <conditionalFormatting sqref="AB8">
    <cfRule type="expression" dxfId="3" priority="7">
      <formula>N8&gt;G8</formula>
    </cfRule>
    <cfRule type="expression" priority="8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7:AB19 AB10">
    <cfRule type="expression" dxfId="1" priority="3">
      <formula>N10&gt;G10</formula>
    </cfRule>
    <cfRule type="expression" priority="4">
      <formula>$N$5&gt;$G$5</formula>
    </cfRule>
  </conditionalFormatting>
  <conditionalFormatting sqref="AB11:AB16">
    <cfRule type="expression" dxfId="0" priority="1">
      <formula>N11&gt;G11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2018-10-04T22:42:07Z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