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6930"/>
  </bookViews>
  <sheets>
    <sheet name="New" sheetId="4" r:id="rId1"/>
    <sheet name="ESRI_MAPINFO_SHEET" sheetId="5" state="veryHidden" r:id="rId2"/>
  </sheets>
  <calcPr calcId="171027" calcMode="manual"/>
</workbook>
</file>

<file path=xl/calcChain.xml><?xml version="1.0" encoding="utf-8"?>
<calcChain xmlns="http://schemas.openxmlformats.org/spreadsheetml/2006/main">
  <c r="AC12" i="4" l="1"/>
  <c r="AE12" i="4" l="1"/>
  <c r="AD12" i="4"/>
  <c r="AB12"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6" i="4" l="1"/>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<sst xmlns="http://schemas.openxmlformats.org/spreadsheetml/2006/main" count="113" uniqueCount="83">
  <si>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</si>
  <si>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</si>
  <si>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</si>
  <si>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</si>
  <si>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</si>
  <si>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</si>
  <si>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</si>
  <si>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</si>
  <si>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</si>
  <si>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</si>
  <si>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</si>
  <si>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</si>
  <si>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</si>
  <si>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</si>
  <si>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</si>
  <si>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</si>
  <si>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</si>
  <si>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</si>
  <si>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</si>
  <si>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</si>
  <si>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</si>
  <si>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</si>
  <si>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</si>
  <si>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</si>
  <si>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</si>
  <si>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</si>
  <si>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</si>
  <si>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</si>
  <si>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</si>
  <si>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</si>
  <si>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</si>
  <si>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</si>
  <si>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</si>
  <si>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</si>
  <si>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</si>
  <si>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</si>
  <si>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</si>
  <si>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</si>
  <si>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</si>
  <si>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</si>
  <si>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</si>
  <si>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DOLD1714</t>
  </si>
  <si>
    <t>7225 170th Avenue NE Suite 110, Redmond, WA 98052</t>
  </si>
  <si>
    <t>Sherry Nowak  360-902-7085 snowak@dol.wa.gov</t>
  </si>
  <si>
    <t>Install per site map and LCON</t>
  </si>
  <si>
    <t>City-VAN</t>
  </si>
  <si>
    <t>415 W6th Street, Vancouver WA 98660</t>
  </si>
  <si>
    <t>Mike Vidito mike.vidito@cityofvancouver.us (360) 784-2217</t>
  </si>
  <si>
    <t>Extend DEMARC to 3rd floor Server room per LCON</t>
  </si>
  <si>
    <t>NO</t>
  </si>
  <si>
    <t>PE-WAL3606 / ESD3601 / DSHS2064</t>
  </si>
  <si>
    <t>Chris Lattin                                                   Clattin@esd.wa.gov                               Dan Torhjelm                                  TORHJDB@dshs.wa.gov             509.363.4711</t>
  </si>
  <si>
    <t>1530 Stevens St, Walla Walla, WA 99362</t>
  </si>
  <si>
    <t xml:space="preserve">1530 Stevens LAN Room </t>
  </si>
  <si>
    <t>100M</t>
  </si>
  <si>
    <t>LNIBLV</t>
  </si>
  <si>
    <t>616 120th Ave. NE  Bellevue, WA 98005-3078</t>
  </si>
  <si>
    <t>Jerry Swenson                                           360-902-5993  swej235@lni.wa.gov          Building Contact: Susy Johnson                    425-990-1449</t>
  </si>
  <si>
    <t>LAN Room, Bldg, 616</t>
  </si>
  <si>
    <t>PE-FHR2801 / CNTY28</t>
  </si>
  <si>
    <t>350 Court St, Friday Harbor, WA 98250-7901</t>
  </si>
  <si>
    <t>This is to be a primary circuit. It cannot use the same path as the backup circuit, currently a point to point microwave circuit. The primary circuit is preferred to be a hardline to give true redundancy to this location. The ASV needs to show the proposed solution does not utilize Microwave point to point connectivity that is the same as the current redundant circuit.</t>
  </si>
  <si>
    <t>Main computer room PER LCON direction</t>
  </si>
  <si>
    <t>DSHS2022</t>
  </si>
  <si>
    <t>609 Speyers Road, Selah, WA  98942</t>
  </si>
  <si>
    <t>Rodney Kluever                                      509-698-1284                                             rodney.kluever@dshs.wa.gov;     Building contact: John Muircroft 509-698-1266</t>
  </si>
  <si>
    <t>LAN Room, Bldg 609.  DMARC to be located no further than 10 feet of DSHS Router.</t>
  </si>
  <si>
    <r>
      <t xml:space="preserve">This is to be the Primary circuit at this site.  </t>
    </r>
    <r>
      <rPr>
        <b/>
        <sz val="12"/>
        <color theme="1"/>
        <rFont val="Calibri"/>
        <family val="2"/>
        <scheme val="minor"/>
      </rPr>
      <t>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</si>
  <si>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1000M (1G)</t>
  </si>
  <si>
    <t>This is to be the Primary circuit at this site.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t>
  </si>
  <si>
    <t>DSHS4009</t>
  </si>
  <si>
    <t>15230 15th Avenue Northeast, Shoreline, WA  98155</t>
  </si>
  <si>
    <t>Scott Zimmerman                                      206-361-3088                                                   scott.zimmerman@dshs.wa.gov;  Building contact:  Steve Hardy 206-361-3199</t>
  </si>
  <si>
    <t>LAN Room, Bldg 15230.  DMARC to be located no further than 10 feet of DSHS Router.</t>
  </si>
  <si>
    <r>
      <t xml:space="preserve">This is to be the Primary circuit at this site. </t>
    </r>
    <r>
      <rPr>
        <b/>
        <sz val="12"/>
        <color theme="1"/>
        <rFont val="Calibri"/>
        <family val="2"/>
        <scheme val="minor"/>
      </rPr>
      <t xml:space="preserv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</si>
  <si>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DSHS5004</t>
  </si>
  <si>
    <t xml:space="preserve">2120 Ryan Road, Buckley, WA  98321 </t>
  </si>
  <si>
    <t>Chris Sargent                                               360.829.4853 cell (360) 688-6886  SARGECA@dshs.wa.gov;               Building contact:  Scott Ward  360-829-3052</t>
  </si>
  <si>
    <t>LAN Room, Bldg 2120.    DMARC to be located no further than 10 feet of DSHS Router.</t>
  </si>
  <si>
    <t xml:space="preserve">Norm Varsovia 
360-370-7412 
NormV@sanjuanco.com
</t>
  </si>
  <si>
    <t>Evaluation Model for Solicitation Number N19-RFQ-033</t>
  </si>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</sst>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69"/>
  <sheetViews>
    <sheetView tabSelected="1" topLeftCell="A4" zoomScale="70" zoomScaleNormal="70" workbookViewId="0">
      <selection activeCell="AA6" sqref="AA6"/>
    </sheetView>
  </sheetViews>
  <sheetFormatPr defaultColWidth="8.85546875" defaultRowHeight="15.75" x14ac:dyDescent="0.25"/>
  <cols>
    <col min="1" max="1" width="3.7109375" style="3" customWidth="1"/>
    <col min="2" max="2" width="21.85546875" style="4" customWidth="1"/>
    <col min="3" max="3" width="35.140625" style="4" customWidth="1"/>
    <col min="4" max="4" width="32.8554687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7" width="12.140625" style="6" customWidth="1"/>
    <col min="18" max="19" width="13"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8" customWidth="1"/>
    <col min="29" max="29" width="11.85546875" style="98" customWidth="1"/>
    <col min="30" max="30" width="9.42578125" style="4" customWidth="1"/>
    <col min="31" max="16384" width="8.85546875" style="4"/>
  </cols>
  <sheetData>
    <row r="1" spans="1:31" ht="52.9" customHeight="1" thickBot="1" x14ac:dyDescent="0.3">
      <c r="A1" s="128" t="s">
        <v>80</v>
      </c>
      <c r="B1" s="128"/>
      <c r="C1" s="128"/>
      <c r="D1" s="128"/>
      <c r="E1" s="128"/>
      <c r="F1" s="128"/>
      <c r="G1" s="128"/>
      <c r="H1" s="128"/>
      <c r="I1" s="128"/>
      <c r="J1" s="128"/>
      <c r="K1" s="128"/>
      <c r="AB1" s="7"/>
      <c r="AC1" s="7"/>
    </row>
    <row r="2" spans="1:31" ht="52.9" customHeight="1" thickBot="1" x14ac:dyDescent="0.3">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 si="0">IF(ISBLANK(N5),G5,N5)</f>
        <v>20</v>
      </c>
      <c r="AC5" s="56">
        <f>24*P5+Q5</f>
        <v>13000</v>
      </c>
      <c r="AD5" s="57">
        <f t="shared" ref="AD5:AE15" si="1">I5</f>
        <v>10</v>
      </c>
      <c r="AE5" s="57">
        <f t="shared" si="1"/>
        <v>90</v>
      </c>
    </row>
    <row r="6" spans="1:31" ht="79.5" customHeight="1" x14ac:dyDescent="0.25">
      <c r="A6" s="8">
        <v>2</v>
      </c>
      <c r="B6" s="1" t="s">
        <v>41</v>
      </c>
      <c r="C6" s="2" t="s">
        <v>42</v>
      </c>
      <c r="D6" s="2" t="s">
        <v>43</v>
      </c>
      <c r="E6" s="2" t="s">
        <v>44</v>
      </c>
      <c r="F6" s="2" t="s">
        <v>10</v>
      </c>
      <c r="G6" s="2">
        <v>100</v>
      </c>
      <c r="H6" s="58" t="s">
        <v>11</v>
      </c>
      <c r="I6" s="59">
        <v>10</v>
      </c>
      <c r="J6" s="60">
        <v>90</v>
      </c>
      <c r="K6" s="61"/>
      <c r="L6" s="12"/>
      <c r="M6" s="62" t="s">
        <v>12</v>
      </c>
      <c r="N6" s="63">
        <v>90</v>
      </c>
      <c r="O6" s="64" t="s">
        <v>81</v>
      </c>
      <c r="P6" s="65">
        <v>336</v>
      </c>
      <c r="Q6" s="66">
        <v>0</v>
      </c>
      <c r="R6" s="67">
        <v>437</v>
      </c>
      <c r="S6" s="68">
        <v>0</v>
      </c>
      <c r="T6" s="69">
        <v>90</v>
      </c>
      <c r="U6" s="67">
        <v>742</v>
      </c>
      <c r="V6" s="68">
        <v>250</v>
      </c>
      <c r="W6" s="69">
        <v>90</v>
      </c>
      <c r="X6" s="67">
        <v>1091</v>
      </c>
      <c r="Y6" s="68">
        <v>250</v>
      </c>
      <c r="Z6" s="70">
        <v>90</v>
      </c>
      <c r="AA6" s="70" t="s">
        <v>82</v>
      </c>
      <c r="AB6" s="71">
        <f t="shared" ref="AB6:AB12" si="2">IF(ISBLANK(N6),G6,N6)</f>
        <v>90</v>
      </c>
      <c r="AC6" s="72">
        <f t="shared" ref="AC6:AC15" si="3">24*P6+Q6</f>
        <v>8064</v>
      </c>
      <c r="AD6" s="73">
        <f t="shared" si="1"/>
        <v>10</v>
      </c>
      <c r="AE6" s="73">
        <f t="shared" si="1"/>
        <v>90</v>
      </c>
    </row>
    <row r="7" spans="1:31" ht="79.5" customHeight="1" x14ac:dyDescent="0.25">
      <c r="A7" s="8">
        <v>3</v>
      </c>
      <c r="B7" s="74" t="s">
        <v>45</v>
      </c>
      <c r="C7" s="75" t="s">
        <v>46</v>
      </c>
      <c r="D7" s="75" t="s">
        <v>47</v>
      </c>
      <c r="E7" s="75" t="s">
        <v>48</v>
      </c>
      <c r="F7" s="75" t="s">
        <v>49</v>
      </c>
      <c r="G7" s="75">
        <v>130</v>
      </c>
      <c r="H7" s="76" t="s">
        <v>11</v>
      </c>
      <c r="I7" s="74">
        <v>10</v>
      </c>
      <c r="J7" s="77">
        <v>90</v>
      </c>
      <c r="K7" s="78"/>
      <c r="L7" s="12"/>
      <c r="M7" s="79"/>
      <c r="N7" s="80"/>
      <c r="O7" s="81"/>
      <c r="P7" s="82"/>
      <c r="Q7" s="83">
        <v>0</v>
      </c>
      <c r="R7" s="84"/>
      <c r="S7" s="85"/>
      <c r="T7" s="86"/>
      <c r="U7" s="84"/>
      <c r="V7" s="85"/>
      <c r="W7" s="86"/>
      <c r="X7" s="84"/>
      <c r="Y7" s="85"/>
      <c r="Z7" s="87"/>
      <c r="AA7" s="87"/>
      <c r="AB7" s="71">
        <f t="shared" si="2"/>
        <v>130</v>
      </c>
      <c r="AC7" s="72">
        <f t="shared" si="3"/>
        <v>0</v>
      </c>
      <c r="AD7" s="73">
        <f t="shared" si="1"/>
        <v>10</v>
      </c>
      <c r="AE7" s="73">
        <f t="shared" si="1"/>
        <v>90</v>
      </c>
    </row>
    <row r="8" spans="1:31" ht="79.5" customHeight="1" x14ac:dyDescent="0.25">
      <c r="A8" s="8">
        <v>4</v>
      </c>
      <c r="B8" s="59" t="s">
        <v>50</v>
      </c>
      <c r="C8" s="2" t="s">
        <v>52</v>
      </c>
      <c r="D8" s="2" t="s">
        <v>51</v>
      </c>
      <c r="E8" s="2" t="s">
        <v>53</v>
      </c>
      <c r="F8" s="2" t="s">
        <v>49</v>
      </c>
      <c r="G8" s="2">
        <v>150</v>
      </c>
      <c r="H8" s="58" t="s">
        <v>54</v>
      </c>
      <c r="I8" s="59">
        <v>5</v>
      </c>
      <c r="J8" s="60">
        <v>95</v>
      </c>
      <c r="K8" s="88"/>
      <c r="L8" s="12"/>
      <c r="M8" s="62"/>
      <c r="N8" s="63"/>
      <c r="O8" s="64"/>
      <c r="P8" s="65"/>
      <c r="Q8" s="66">
        <v>0</v>
      </c>
      <c r="R8" s="67"/>
      <c r="S8" s="68"/>
      <c r="T8" s="69"/>
      <c r="U8" s="67"/>
      <c r="V8" s="68"/>
      <c r="W8" s="69"/>
      <c r="X8" s="67"/>
      <c r="Y8" s="68"/>
      <c r="Z8" s="70"/>
      <c r="AA8" s="70"/>
      <c r="AB8" s="71">
        <f t="shared" si="2"/>
        <v>150</v>
      </c>
      <c r="AC8" s="72">
        <f t="shared" si="3"/>
        <v>0</v>
      </c>
      <c r="AD8" s="73">
        <f t="shared" si="1"/>
        <v>5</v>
      </c>
      <c r="AE8" s="73">
        <f t="shared" si="1"/>
        <v>95</v>
      </c>
    </row>
    <row r="9" spans="1:31" ht="79.5" customHeight="1" x14ac:dyDescent="0.25">
      <c r="A9" s="8">
        <v>5</v>
      </c>
      <c r="B9" s="74" t="s">
        <v>55</v>
      </c>
      <c r="C9" s="75" t="s">
        <v>56</v>
      </c>
      <c r="D9" s="75" t="s">
        <v>57</v>
      </c>
      <c r="E9" s="75" t="s">
        <v>58</v>
      </c>
      <c r="F9" s="75" t="s">
        <v>49</v>
      </c>
      <c r="G9" s="75">
        <v>150</v>
      </c>
      <c r="H9" s="76" t="s">
        <v>54</v>
      </c>
      <c r="I9" s="74">
        <v>5</v>
      </c>
      <c r="J9" s="77">
        <v>95</v>
      </c>
      <c r="K9" s="78"/>
      <c r="L9" s="12"/>
      <c r="M9" s="79"/>
      <c r="N9" s="80"/>
      <c r="O9" s="81"/>
      <c r="P9" s="82"/>
      <c r="Q9" s="83">
        <v>0</v>
      </c>
      <c r="R9" s="84"/>
      <c r="S9" s="85"/>
      <c r="T9" s="86"/>
      <c r="U9" s="84"/>
      <c r="V9" s="85"/>
      <c r="W9" s="86"/>
      <c r="X9" s="84"/>
      <c r="Y9" s="85"/>
      <c r="Z9" s="87"/>
      <c r="AA9" s="87"/>
      <c r="AB9" s="71">
        <f t="shared" si="2"/>
        <v>150</v>
      </c>
      <c r="AC9" s="72">
        <f t="shared" si="3"/>
        <v>0</v>
      </c>
      <c r="AD9" s="73">
        <f t="shared" si="1"/>
        <v>5</v>
      </c>
      <c r="AE9" s="73">
        <f t="shared" si="1"/>
        <v>95</v>
      </c>
    </row>
    <row r="10" spans="1:31" ht="157.5" x14ac:dyDescent="0.25">
      <c r="A10" s="8">
        <v>6</v>
      </c>
      <c r="B10" s="62" t="s">
        <v>59</v>
      </c>
      <c r="C10" s="4" t="s">
        <v>60</v>
      </c>
      <c r="D10" s="2" t="s">
        <v>79</v>
      </c>
      <c r="E10" s="89" t="s">
        <v>62</v>
      </c>
      <c r="F10" s="89" t="s">
        <v>49</v>
      </c>
      <c r="G10" s="89">
        <v>150</v>
      </c>
      <c r="H10" s="90" t="s">
        <v>54</v>
      </c>
      <c r="I10" s="59">
        <v>10</v>
      </c>
      <c r="J10" s="60">
        <v>90</v>
      </c>
      <c r="K10" s="88" t="s">
        <v>61</v>
      </c>
      <c r="L10" s="12"/>
      <c r="M10" s="62"/>
      <c r="N10" s="63"/>
      <c r="O10" s="64"/>
      <c r="P10" s="65"/>
      <c r="Q10" s="66">
        <v>0</v>
      </c>
      <c r="R10" s="67"/>
      <c r="S10" s="68"/>
      <c r="T10" s="69"/>
      <c r="U10" s="67"/>
      <c r="V10" s="68"/>
      <c r="W10" s="69"/>
      <c r="X10" s="67"/>
      <c r="Y10" s="68"/>
      <c r="Z10" s="70"/>
      <c r="AA10" s="70"/>
      <c r="AB10" s="71">
        <f t="shared" si="2"/>
        <v>150</v>
      </c>
      <c r="AC10" s="72">
        <f t="shared" si="3"/>
        <v>0</v>
      </c>
      <c r="AD10" s="73">
        <f t="shared" si="1"/>
        <v>10</v>
      </c>
      <c r="AE10" s="73">
        <f t="shared" si="1"/>
        <v>90</v>
      </c>
    </row>
    <row r="11" spans="1:31" ht="299.25" x14ac:dyDescent="0.25">
      <c r="A11" s="8">
        <v>7</v>
      </c>
      <c r="B11" s="74" t="s">
        <v>63</v>
      </c>
      <c r="C11" s="75" t="s">
        <v>64</v>
      </c>
      <c r="D11" s="75" t="s">
        <v>65</v>
      </c>
      <c r="E11" s="75" t="s">
        <v>66</v>
      </c>
      <c r="F11" s="75" t="s">
        <v>49</v>
      </c>
      <c r="G11" s="75">
        <v>150</v>
      </c>
      <c r="H11" s="76" t="s">
        <v>54</v>
      </c>
      <c r="I11" s="74">
        <v>10</v>
      </c>
      <c r="J11" s="77">
        <v>90</v>
      </c>
      <c r="K11" s="78" t="s">
        <v>67</v>
      </c>
      <c r="L11" s="12"/>
      <c r="M11" s="79"/>
      <c r="N11" s="80"/>
      <c r="O11" s="81"/>
      <c r="P11" s="82"/>
      <c r="Q11" s="83">
        <v>0</v>
      </c>
      <c r="R11" s="84"/>
      <c r="S11" s="85"/>
      <c r="T11" s="86"/>
      <c r="U11" s="84"/>
      <c r="V11" s="85"/>
      <c r="W11" s="86"/>
      <c r="X11" s="84"/>
      <c r="Y11" s="85"/>
      <c r="Z11" s="87"/>
      <c r="AA11" s="87"/>
      <c r="AB11" s="71">
        <f t="shared" si="2"/>
        <v>150</v>
      </c>
      <c r="AC11" s="72">
        <f t="shared" si="3"/>
        <v>0</v>
      </c>
      <c r="AD11" s="73">
        <f t="shared" si="1"/>
        <v>10</v>
      </c>
      <c r="AE11" s="73">
        <f t="shared" si="1"/>
        <v>90</v>
      </c>
    </row>
    <row r="12" spans="1:31" ht="166.5" customHeight="1" x14ac:dyDescent="0.25">
      <c r="A12" s="8">
        <v>8</v>
      </c>
      <c r="B12" s="59" t="s">
        <v>63</v>
      </c>
      <c r="C12" s="2" t="s">
        <v>64</v>
      </c>
      <c r="D12" s="89" t="s">
        <v>65</v>
      </c>
      <c r="E12" s="2" t="s">
        <v>66</v>
      </c>
      <c r="F12" s="2" t="s">
        <v>49</v>
      </c>
      <c r="G12" s="2">
        <v>150</v>
      </c>
      <c r="H12" s="58" t="s">
        <v>68</v>
      </c>
      <c r="I12" s="59">
        <v>10</v>
      </c>
      <c r="J12" s="60">
        <v>90</v>
      </c>
      <c r="K12" s="61" t="s">
        <v>69</v>
      </c>
      <c r="L12" s="12"/>
      <c r="M12" s="59"/>
      <c r="N12" s="91"/>
      <c r="O12" s="92"/>
      <c r="P12" s="93"/>
      <c r="Q12" s="66">
        <v>0</v>
      </c>
      <c r="R12" s="95"/>
      <c r="S12" s="96"/>
      <c r="T12" s="97"/>
      <c r="U12" s="95"/>
      <c r="V12" s="96"/>
      <c r="W12" s="97"/>
      <c r="X12" s="95"/>
      <c r="Y12" s="96"/>
      <c r="Z12" s="60"/>
      <c r="AA12" s="60"/>
      <c r="AB12" s="71">
        <f t="shared" si="2"/>
        <v>150</v>
      </c>
      <c r="AC12" s="72" t="e">
        <f>B6DOLD1714=24*P12+Q12</f>
        <v>#NAME?</v>
      </c>
      <c r="AD12" s="73">
        <f t="shared" si="1"/>
        <v>10</v>
      </c>
      <c r="AE12" s="73">
        <f t="shared" si="1"/>
        <v>90</v>
      </c>
    </row>
    <row r="13" spans="1:31" ht="299.25" x14ac:dyDescent="0.25">
      <c r="A13" s="8">
        <v>9</v>
      </c>
      <c r="B13" s="74" t="s">
        <v>70</v>
      </c>
      <c r="C13" s="98" t="s">
        <v>71</v>
      </c>
      <c r="D13" s="75" t="s">
        <v>72</v>
      </c>
      <c r="E13" s="75" t="s">
        <v>73</v>
      </c>
      <c r="F13" s="75" t="s">
        <v>49</v>
      </c>
      <c r="G13" s="75">
        <v>150</v>
      </c>
      <c r="H13" s="76" t="s">
        <v>54</v>
      </c>
      <c r="I13" s="74">
        <v>10</v>
      </c>
      <c r="J13" s="77">
        <v>90</v>
      </c>
      <c r="K13" s="78" t="s">
        <v>74</v>
      </c>
      <c r="L13" s="12"/>
      <c r="M13" s="79"/>
      <c r="N13" s="80"/>
      <c r="O13" s="81"/>
      <c r="P13" s="82"/>
      <c r="Q13" s="83">
        <v>0</v>
      </c>
      <c r="R13" s="84"/>
      <c r="S13" s="85"/>
      <c r="T13" s="86"/>
      <c r="U13" s="84"/>
      <c r="V13" s="85"/>
      <c r="W13" s="86"/>
      <c r="X13" s="84"/>
      <c r="Y13" s="85"/>
      <c r="Z13" s="87"/>
      <c r="AA13" s="87"/>
      <c r="AB13" s="71">
        <f t="shared" ref="AB13:AB28" si="4">IF(ISBLANK(N13),G13,N13)</f>
        <v>150</v>
      </c>
      <c r="AC13" s="72">
        <f t="shared" si="3"/>
        <v>0</v>
      </c>
      <c r="AD13" s="73">
        <f t="shared" si="1"/>
        <v>10</v>
      </c>
      <c r="AE13" s="73">
        <f t="shared" si="1"/>
        <v>90</v>
      </c>
    </row>
    <row r="14" spans="1:31" ht="162" customHeight="1" x14ac:dyDescent="0.25">
      <c r="A14" s="8">
        <v>10</v>
      </c>
      <c r="B14" s="59" t="s">
        <v>70</v>
      </c>
      <c r="C14" s="2" t="s">
        <v>71</v>
      </c>
      <c r="D14" s="2" t="s">
        <v>72</v>
      </c>
      <c r="E14" s="2" t="s">
        <v>73</v>
      </c>
      <c r="F14" s="2" t="s">
        <v>49</v>
      </c>
      <c r="G14" s="2">
        <v>150</v>
      </c>
      <c r="H14" s="58" t="s">
        <v>68</v>
      </c>
      <c r="I14" s="59">
        <v>10</v>
      </c>
      <c r="J14" s="60">
        <v>90</v>
      </c>
      <c r="K14" s="61" t="s">
        <v>69</v>
      </c>
      <c r="L14" s="12"/>
      <c r="M14" s="59"/>
      <c r="N14" s="91"/>
      <c r="O14" s="92"/>
      <c r="P14" s="93"/>
      <c r="Q14" s="94">
        <v>0</v>
      </c>
      <c r="R14" s="95"/>
      <c r="S14" s="96"/>
      <c r="T14" s="97"/>
      <c r="U14" s="95"/>
      <c r="V14" s="96"/>
      <c r="W14" s="97"/>
      <c r="X14" s="95"/>
      <c r="Y14" s="96"/>
      <c r="Z14" s="60"/>
      <c r="AA14" s="60"/>
      <c r="AB14" s="71">
        <f t="shared" si="4"/>
        <v>150</v>
      </c>
      <c r="AC14" s="72">
        <f t="shared" si="3"/>
        <v>0</v>
      </c>
      <c r="AD14" s="73">
        <f t="shared" si="1"/>
        <v>10</v>
      </c>
      <c r="AE14" s="73">
        <f t="shared" si="1"/>
        <v>90</v>
      </c>
    </row>
    <row r="15" spans="1:31" ht="157.5" x14ac:dyDescent="0.25">
      <c r="A15" s="8">
        <v>11</v>
      </c>
      <c r="B15" s="74" t="s">
        <v>75</v>
      </c>
      <c r="C15" s="75" t="s">
        <v>76</v>
      </c>
      <c r="D15" s="75" t="s">
        <v>77</v>
      </c>
      <c r="E15" s="75" t="s">
        <v>78</v>
      </c>
      <c r="F15" s="75" t="s">
        <v>49</v>
      </c>
      <c r="G15" s="75">
        <v>150</v>
      </c>
      <c r="H15" s="76" t="s">
        <v>68</v>
      </c>
      <c r="I15" s="74">
        <v>10</v>
      </c>
      <c r="J15" s="77">
        <v>90</v>
      </c>
      <c r="K15" s="78" t="s">
        <v>69</v>
      </c>
      <c r="L15" s="12"/>
      <c r="M15" s="79"/>
      <c r="N15" s="80"/>
      <c r="O15" s="81"/>
      <c r="P15" s="82"/>
      <c r="Q15" s="83">
        <v>0</v>
      </c>
      <c r="R15" s="84"/>
      <c r="S15" s="85"/>
      <c r="T15" s="86"/>
      <c r="U15" s="84"/>
      <c r="V15" s="85"/>
      <c r="W15" s="86"/>
      <c r="X15" s="84"/>
      <c r="Y15" s="85"/>
      <c r="Z15" s="87"/>
      <c r="AA15" s="87"/>
      <c r="AB15" s="71">
        <f t="shared" si="4"/>
        <v>150</v>
      </c>
      <c r="AC15" s="72">
        <f t="shared" si="3"/>
        <v>0</v>
      </c>
      <c r="AD15" s="73">
        <f t="shared" si="1"/>
        <v>10</v>
      </c>
      <c r="AE15" s="73">
        <f t="shared" si="1"/>
        <v>90</v>
      </c>
    </row>
    <row r="16" spans="1:31" ht="79.5" customHeight="1" x14ac:dyDescent="0.25">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5">IF(ISBLANK(N16),G16,N16)</f>
        <v>0</v>
      </c>
      <c r="AC16" s="72">
        <f t="shared" ref="AC16:AC18" si="6">24*P16+Q16</f>
        <v>0</v>
      </c>
      <c r="AD16" s="73">
        <f t="shared" ref="AD16:AD18" si="7">I16</f>
        <v>0</v>
      </c>
      <c r="AE16" s="73">
        <f t="shared" ref="AE16:AE18" si="8">J16</f>
        <v>0</v>
      </c>
    </row>
    <row r="17" spans="1:31" ht="79.5" customHeight="1" x14ac:dyDescent="0.25">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5"/>
        <v>0</v>
      </c>
      <c r="AC17" s="72">
        <f t="shared" si="6"/>
        <v>0</v>
      </c>
      <c r="AD17" s="73">
        <f t="shared" si="7"/>
        <v>0</v>
      </c>
      <c r="AE17" s="73">
        <f t="shared" si="8"/>
        <v>0</v>
      </c>
    </row>
    <row r="18" spans="1:31" ht="79.5" customHeight="1" x14ac:dyDescent="0.25">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5"/>
        <v>0</v>
      </c>
      <c r="AC18" s="72">
        <f t="shared" si="6"/>
        <v>0</v>
      </c>
      <c r="AD18" s="73">
        <f t="shared" si="7"/>
        <v>0</v>
      </c>
      <c r="AE18" s="73">
        <f t="shared" si="8"/>
        <v>0</v>
      </c>
    </row>
    <row r="19" spans="1:31" ht="79.5" customHeight="1" x14ac:dyDescent="0.25">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4"/>
        <v>0</v>
      </c>
      <c r="AC19" s="72">
        <f t="shared" ref="AC19:AC28" si="9">24*P19+Q19</f>
        <v>0</v>
      </c>
      <c r="AD19" s="73">
        <f t="shared" ref="AD19:AD28" si="10">I19</f>
        <v>0</v>
      </c>
      <c r="AE19" s="73">
        <f t="shared" ref="AE19:AE28" si="11">J19</f>
        <v>0</v>
      </c>
    </row>
    <row r="20" spans="1:31" ht="79.5" customHeight="1" x14ac:dyDescent="0.25">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4"/>
        <v>0</v>
      </c>
      <c r="AC20" s="72">
        <f t="shared" si="9"/>
        <v>0</v>
      </c>
      <c r="AD20" s="73">
        <f t="shared" si="10"/>
        <v>0</v>
      </c>
      <c r="AE20" s="73">
        <f t="shared" si="11"/>
        <v>0</v>
      </c>
    </row>
    <row r="21" spans="1:31" ht="79.5" customHeight="1" x14ac:dyDescent="0.25">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4"/>
        <v>0</v>
      </c>
      <c r="AC21" s="72">
        <f t="shared" si="9"/>
        <v>0</v>
      </c>
      <c r="AD21" s="73">
        <f t="shared" si="10"/>
        <v>0</v>
      </c>
      <c r="AE21" s="73">
        <f t="shared" si="11"/>
        <v>0</v>
      </c>
    </row>
    <row r="22" spans="1:31" ht="79.5" customHeight="1" x14ac:dyDescent="0.25">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4"/>
        <v>0</v>
      </c>
      <c r="AC22" s="72">
        <f t="shared" si="9"/>
        <v>0</v>
      </c>
      <c r="AD22" s="73">
        <f t="shared" si="10"/>
        <v>0</v>
      </c>
      <c r="AE22" s="73">
        <f t="shared" si="11"/>
        <v>0</v>
      </c>
    </row>
    <row r="23" spans="1:31" ht="79.5" customHeight="1" x14ac:dyDescent="0.2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4"/>
        <v>0</v>
      </c>
      <c r="AC23" s="72">
        <f t="shared" si="9"/>
        <v>0</v>
      </c>
      <c r="AD23" s="73">
        <f t="shared" si="10"/>
        <v>0</v>
      </c>
      <c r="AE23" s="73">
        <f t="shared" si="11"/>
        <v>0</v>
      </c>
    </row>
    <row r="24" spans="1:31" ht="79.5" customHeight="1" x14ac:dyDescent="0.2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4"/>
        <v>0</v>
      </c>
      <c r="AC24" s="72">
        <f t="shared" si="9"/>
        <v>0</v>
      </c>
      <c r="AD24" s="73">
        <f t="shared" si="10"/>
        <v>0</v>
      </c>
      <c r="AE24" s="73">
        <f t="shared" si="11"/>
        <v>0</v>
      </c>
    </row>
    <row r="25" spans="1:31" ht="79.5" customHeight="1" x14ac:dyDescent="0.2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4"/>
        <v>0</v>
      </c>
      <c r="AC25" s="72">
        <f t="shared" si="9"/>
        <v>0</v>
      </c>
      <c r="AD25" s="73">
        <f t="shared" si="10"/>
        <v>0</v>
      </c>
      <c r="AE25" s="73">
        <f t="shared" si="11"/>
        <v>0</v>
      </c>
    </row>
    <row r="26" spans="1:31" ht="79.5" customHeight="1" x14ac:dyDescent="0.2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4"/>
        <v>0</v>
      </c>
      <c r="AC26" s="72">
        <f t="shared" si="9"/>
        <v>0</v>
      </c>
      <c r="AD26" s="73">
        <f t="shared" si="10"/>
        <v>0</v>
      </c>
      <c r="AE26" s="73">
        <f t="shared" si="11"/>
        <v>0</v>
      </c>
    </row>
    <row r="27" spans="1:31" ht="79.5" customHeight="1" x14ac:dyDescent="0.2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4"/>
        <v>0</v>
      </c>
      <c r="AC27" s="72">
        <f t="shared" si="9"/>
        <v>0</v>
      </c>
      <c r="AD27" s="73">
        <f t="shared" si="10"/>
        <v>0</v>
      </c>
      <c r="AE27" s="73">
        <f t="shared" si="11"/>
        <v>0</v>
      </c>
    </row>
    <row r="28" spans="1:31" ht="79.5" customHeight="1" x14ac:dyDescent="0.2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4"/>
        <v>0</v>
      </c>
      <c r="AC28" s="72">
        <f t="shared" si="9"/>
        <v>0</v>
      </c>
      <c r="AD28" s="73">
        <f t="shared" si="10"/>
        <v>0</v>
      </c>
      <c r="AE28" s="73">
        <f t="shared" si="11"/>
        <v>0</v>
      </c>
    </row>
    <row r="29" spans="1:31" ht="79.5" customHeight="1" x14ac:dyDescent="0.2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2">IF(ISBLANK(N29),G29,N29)</f>
        <v>0</v>
      </c>
      <c r="AC29" s="72">
        <f t="shared" ref="AC29:AC30" si="13">24*P29+Q29</f>
        <v>0</v>
      </c>
      <c r="AD29" s="73">
        <f t="shared" ref="AD29:AD30" si="14">I29</f>
        <v>0</v>
      </c>
      <c r="AE29" s="73">
        <f t="shared" ref="AE29:AE30" si="15">J29</f>
        <v>0</v>
      </c>
    </row>
    <row r="30" spans="1:31" ht="79.5" customHeight="1" x14ac:dyDescent="0.2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2"/>
        <v>0</v>
      </c>
      <c r="AC30" s="72">
        <f t="shared" si="13"/>
        <v>0</v>
      </c>
      <c r="AD30" s="73">
        <f t="shared" si="14"/>
        <v>0</v>
      </c>
      <c r="AE30" s="73">
        <f t="shared" si="15"/>
        <v>0</v>
      </c>
    </row>
    <row r="31" spans="1:31" ht="79.5" customHeight="1" x14ac:dyDescent="0.2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6">IF(ISBLANK(N31),G31,N31)</f>
        <v>0</v>
      </c>
      <c r="AC31" s="72">
        <f t="shared" ref="AC31:AC34" si="17">24*P31+Q31</f>
        <v>0</v>
      </c>
      <c r="AD31" s="73">
        <f t="shared" ref="AD31:AD34" si="18">I31</f>
        <v>0</v>
      </c>
      <c r="AE31" s="73">
        <f t="shared" ref="AE31:AE34" si="19">J31</f>
        <v>0</v>
      </c>
    </row>
    <row r="32" spans="1:31" ht="79.5" customHeight="1" x14ac:dyDescent="0.2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6"/>
        <v>0</v>
      </c>
      <c r="AC32" s="72">
        <f t="shared" si="17"/>
        <v>0</v>
      </c>
      <c r="AD32" s="73">
        <f t="shared" si="18"/>
        <v>0</v>
      </c>
      <c r="AE32" s="73">
        <f t="shared" si="19"/>
        <v>0</v>
      </c>
    </row>
    <row r="33" spans="1:31" ht="79.5" customHeight="1" x14ac:dyDescent="0.2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6"/>
        <v>0</v>
      </c>
      <c r="AC33" s="72">
        <f t="shared" si="17"/>
        <v>0</v>
      </c>
      <c r="AD33" s="73">
        <f t="shared" si="18"/>
        <v>0</v>
      </c>
      <c r="AE33" s="73">
        <f t="shared" si="19"/>
        <v>0</v>
      </c>
    </row>
    <row r="34" spans="1:31" ht="79.5" customHeight="1" x14ac:dyDescent="0.2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6"/>
        <v>0</v>
      </c>
      <c r="AC34" s="72">
        <f t="shared" si="17"/>
        <v>0</v>
      </c>
      <c r="AD34" s="73">
        <f t="shared" si="18"/>
        <v>0</v>
      </c>
      <c r="AE34" s="73">
        <f t="shared" si="19"/>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13:AB15 AB5 AB19:AB28">
    <cfRule type="expression" dxfId="11" priority="133">
      <formula>N5&gt;G5</formula>
    </cfRule>
    <cfRule type="expression" priority="134">
      <formula>$N$5&gt;$G$5</formula>
    </cfRule>
  </conditionalFormatting>
  <conditionalFormatting sqref="AB7:AB12">
    <cfRule type="expression" dxfId="10" priority="21">
      <formula>N7&gt;G7</formula>
    </cfRule>
    <cfRule type="expression" priority="22">
      <formula>$N$5&gt;$G$5</formula>
    </cfRule>
  </conditionalFormatting>
  <conditionalFormatting sqref="AB6">
    <cfRule type="expression" dxfId="9" priority="19">
      <formula>N6&gt;G6</formula>
    </cfRule>
    <cfRule type="expression" priority="20">
      <formula>$N$5&gt;$G$5</formula>
    </cfRule>
  </conditionalFormatting>
  <conditionalFormatting sqref="AB16">
    <cfRule type="expression" dxfId="8" priority="17">
      <formula>N16&gt;G16</formula>
    </cfRule>
    <cfRule type="expression" priority="18">
      <formula>$N$5&gt;$G$5</formula>
    </cfRule>
  </conditionalFormatting>
  <conditionalFormatting sqref="AB17">
    <cfRule type="expression" dxfId="7" priority="15">
      <formula>N17&gt;G17</formula>
    </cfRule>
    <cfRule type="expression" priority="16">
      <formula>$N$5&gt;$G$5</formula>
    </cfRule>
  </conditionalFormatting>
  <conditionalFormatting sqref="AB18">
    <cfRule type="expression" dxfId="6" priority="13">
      <formula>N18&gt;G18</formula>
    </cfRule>
    <cfRule type="expression" priority="14">
      <formula>$N$5&gt;$G$5</formula>
    </cfRule>
  </conditionalFormatting>
  <conditionalFormatting sqref="AB29">
    <cfRule type="expression" dxfId="5" priority="11">
      <formula>N29&gt;G29</formula>
    </cfRule>
    <cfRule type="expression" priority="12">
      <formula>$N$5&gt;$G$5</formula>
    </cfRule>
  </conditionalFormatting>
  <conditionalFormatting sqref="AB30">
    <cfRule type="expression" dxfId="4" priority="9">
      <formula>N30&gt;G30</formula>
    </cfRule>
    <cfRule type="expression" priority="10">
      <formula>$N$5&gt;$G$5</formula>
    </cfRule>
  </conditionalFormatting>
  <conditionalFormatting sqref="AB31">
    <cfRule type="expression" dxfId="3" priority="7">
      <formula>N31&gt;G31</formula>
    </cfRule>
    <cfRule type="expression" priority="8">
      <formula>$N$5&gt;$G$5</formula>
    </cfRule>
  </conditionalFormatting>
  <conditionalFormatting sqref="AB32">
    <cfRule type="expression" dxfId="2" priority="5">
      <formula>N32&gt;G32</formula>
    </cfRule>
    <cfRule type="expression" priority="6">
      <formula>$N$5&gt;$G$5</formula>
    </cfRule>
  </conditionalFormatting>
  <conditionalFormatting sqref="AB33">
    <cfRule type="expression" dxfId="1" priority="3">
      <formula>N33&gt;G33</formula>
    </cfRule>
    <cfRule type="expression" priority="4">
      <formula>$N$5&gt;$G$5</formula>
    </cfRule>
  </conditionalFormatting>
  <conditionalFormatting sqref="AB34">
    <cfRule type="expression" dxfId="0" priority="1">
      <formula>N34&gt;G34</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27">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2017-11-29T19:47:48Z</cp:lastPrinted>
  <dcterms:created xsi:type="dcterms:W3CDTF">2017-01-24T17:19:42Z</dcterms:created>
  <dcterms:modified xsi:type="dcterms:W3CDTF">2019-02-22T18:59:12Z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