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Wireline-Wireless Ethernet\RFQs\N20-RFQ-017\Vendor Responses\Mammoth\"/>
    </mc:Choice>
  </mc:AlternateContent>
  <bookViews>
    <workbookView xWindow="0" yWindow="0" windowWidth="28800" windowHeight="120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6" i="4" l="1"/>
  <c r="U6" i="4"/>
  <c r="T6" i="4"/>
  <c r="S6" i="4"/>
  <c r="S32" i="4"/>
  <c r="T32" i="4"/>
  <c r="U32" i="4"/>
  <c r="V32" i="4"/>
  <c r="S33" i="4"/>
  <c r="T33" i="4"/>
  <c r="U33" i="4"/>
  <c r="V33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5" i="4"/>
  <c r="T5" i="4"/>
  <c r="U5" i="4"/>
  <c r="V5" i="4"/>
</calcChain>
</file>

<file path=xl/sharedStrings.xml><?xml version="1.0" encoding="utf-8"?>
<sst xmlns="http://schemas.openxmlformats.org/spreadsheetml/2006/main" count="88" uniqueCount="60">
  <si>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</si>
  <si>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</si>
  <si>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</si>
  <si>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</si>
  <si>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</si>
  <si>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</si>
  <si>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</si>
  <si>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</si>
  <si>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</si>
  <si>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</si>
  <si>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</si>
  <si>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</si>
  <si>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</si>
  <si>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</si>
  <si>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</si>
  <si>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</si>
  <si>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</si>
  <si>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</si>
  <si>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</si>
  <si>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</si>
  <si>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</si>
  <si>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</si>
  <si>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</si>
  <si>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</si>
  <si>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</si>
  <si>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</si>
  <si>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</si>
  <si>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</si>
  <si>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</si>
  <si>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</si>
  <si>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</si>
  <si>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Site Contact: Hector Alvarez 
206-221-7417
halvarez@uw.edu
Owner Contact: Mike Sletten 
206-543-0079 
slettm@uw.edu </t>
  </si>
  <si>
    <t>Room 204 (site map attached)</t>
  </si>
  <si>
    <t>3939 15th Ave NE
Seattle, WA 98105-6607</t>
  </si>
  <si>
    <t>WSP0602</t>
  </si>
  <si>
    <t>Site/Owner contact: Michael F. Geiger 360-534-0602 mike.geiger@wsp.wa.gov</t>
  </si>
  <si>
    <t>Install per attached site map</t>
  </si>
  <si>
    <t>NO</t>
  </si>
  <si>
    <t>1000M / 1G</t>
  </si>
  <si>
    <t>Minimum MTU of 1600 required</t>
  </si>
  <si>
    <t>N/A</t>
  </si>
  <si>
    <t>WSP0802</t>
  </si>
  <si>
    <t>I5 SB Milepost 44</t>
  </si>
  <si>
    <t>Circuits to be installed at the vendor Demark.</t>
  </si>
  <si>
    <t>100M</t>
  </si>
  <si>
    <t>Stafford Creek Corrections Center
191 Constantine Way
Aberdeen, WA  98520-9504</t>
  </si>
  <si>
    <t xml:space="preserve">Keaton Bradley
360-537-2105
Site Reception:
360-426-4433 </t>
  </si>
  <si>
    <t>Highlighted in yellow on site map</t>
  </si>
  <si>
    <t>Site has additional access requirements.</t>
  </si>
  <si>
    <t>VE-ABR1401/DOCABR1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</si>
  <si>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</si>
  <si>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9600 Veterans Dr SW,            Lakewood, WA 98493</t>
  </si>
  <si>
    <t>Mark Lull 360-480-0004      Mlull@esd.wa.gov                           Bldg Contact: John Joseph            253-958-7294</t>
  </si>
  <si>
    <t xml:space="preserve">Bldg, 81, Room B, Per site map </t>
  </si>
  <si>
    <t>1401 W Kauffman, Vancouver, WA 98660</t>
  </si>
  <si>
    <t>Evaluation  Model for Solicitation Number N20-RFQ-017 Amendment 3</t>
  </si>
  <si>
    <t xml:space="preserve">UWPD   </t>
  </si>
  <si>
    <t xml:space="preserve">PE-ABR1401/DOCABR1  </t>
  </si>
  <si>
    <t xml:space="preserve">ESD2710  </t>
  </si>
  <si>
    <t xml:space="preserve">ESD2710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</si>
</sst>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1" fillId="25" borderId="9" xfId="30" applyNumberFormat="1" applyBorder="1" applyAlignment="1">
      <alignment horizontal="left" vertical="top" wrapText="1"/>
    </xf>
    <xf numFmtId="0" fontId="1" fillId="25" borderId="5" xfId="30" applyNumberFormat="1" applyBorder="1" applyAlignment="1">
      <alignment horizontal="left" vertical="top" wrapText="1"/>
    </xf>
    <xf numFmtId="7" fontId="1" fillId="25" borderId="5" xfId="30" applyNumberFormat="1" applyBorder="1" applyAlignment="1">
      <alignment horizontal="left" vertical="top" wrapText="1"/>
    </xf>
    <xf numFmtId="0" fontId="1" fillId="36" borderId="1" xfId="41" applyBorder="1" applyAlignment="1">
      <alignment horizontal="left" vertical="top" wrapText="1"/>
    </xf>
    <xf numFmtId="0" fontId="1" fillId="36" borderId="20" xfId="41" applyBorder="1" applyAlignment="1">
      <alignment horizontal="left" vertical="top" wrapText="1"/>
    </xf>
    <xf numFmtId="0" fontId="1" fillId="36" borderId="10" xfId="41" applyBorder="1" applyAlignment="1">
      <alignment horizontal="left" vertical="top" wrapText="1"/>
    </xf>
    <xf numFmtId="0" fontId="1" fillId="36" borderId="31" xfId="4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0" fillId="5" borderId="0" xfId="0" applyFont="1" applyFill="1" applyAlignment="1">
      <alignment horizontal="left" vertical="top" wrapText="1"/>
    </xf>
    <xf numFmtId="0" fontId="0" fillId="6" borderId="9" xfId="0" applyFont="1" applyFill="1" applyBorder="1" applyAlignment="1">
      <alignment horizontal="left" vertical="top" wrapText="1"/>
    </xf>
    <xf numFmtId="0" fontId="0" fillId="6" borderId="5" xfId="0" applyFont="1" applyFill="1" applyBorder="1" applyAlignment="1">
      <alignment horizontal="left" vertical="top" wrapText="1"/>
    </xf>
    <xf numFmtId="0" fontId="0" fillId="6" borderId="20" xfId="0" applyFont="1" applyFill="1" applyBorder="1" applyAlignment="1">
      <alignment horizontal="left" vertical="top" wrapText="1"/>
    </xf>
    <xf numFmtId="0" fontId="0" fillId="6" borderId="1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6" borderId="9" xfId="2" applyNumberFormat="1" applyFont="1" applyFill="1" applyBorder="1" applyAlignment="1">
      <alignment horizontal="left" vertical="top" wrapText="1"/>
    </xf>
    <xf numFmtId="0" fontId="0" fillId="6" borderId="5" xfId="2" applyNumberFormat="1" applyFont="1" applyFill="1" applyBorder="1" applyAlignment="1">
      <alignment horizontal="left" vertical="top" wrapText="1"/>
    </xf>
    <xf numFmtId="7" fontId="0" fillId="6" borderId="5" xfId="1" applyNumberFormat="1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6" borderId="1" xfId="41" applyFont="1" applyBorder="1" applyAlignment="1">
      <alignment horizontal="left" vertical="top" wrapText="1"/>
    </xf>
    <xf numFmtId="0" fontId="0" fillId="36" borderId="9" xfId="41" applyFont="1" applyBorder="1" applyAlignment="1">
      <alignment horizontal="left" vertical="top" wrapText="1"/>
    </xf>
    <xf numFmtId="0" fontId="0" fillId="36" borderId="5" xfId="41" applyFont="1" applyBorder="1" applyAlignment="1">
      <alignment horizontal="left" vertical="top" wrapText="1"/>
    </xf>
    <xf numFmtId="7" fontId="2" fillId="25" borderId="5" xfId="30" applyNumberFormat="1" applyFont="1" applyBorder="1" applyAlignment="1">
      <alignment horizontal="left" vertical="top" wrapText="1"/>
    </xf>
    <xf numFmtId="7" fontId="2" fillId="25" borderId="42" xfId="30" applyNumberFormat="1" applyFont="1" applyBorder="1" applyAlignme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2" borderId="10" xfId="45" applyFont="1" applyBorder="1">
      <alignment horizontal="left" vertical="top" wrapText="1"/>
    </xf>
    <xf numFmtId="7" fontId="2" fillId="39" borderId="36" xfId="47" applyFont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2" borderId="42" xfId="45" applyFont="1" applyFill="1" applyBorder="1">
      <alignment horizontal="left" vertical="top" wrapText="1"/>
    </xf>
    <xf numFmtId="7" fontId="2" fillId="41" borderId="42" xfId="44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4" borderId="42" xfId="47" applyFont="1" applyFill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5" borderId="43" xfId="30" applyNumberFormat="1" applyFont="1" applyBorder="1" applyAlignment="1">
      <alignment horizontal="left" vertical="top" wrapText="1"/>
    </xf>
    <xf numFmtId="7" fontId="2" fillId="40" borderId="44" xfId="44" applyFont="1" applyBorder="1">
      <alignment horizontal="left" vertical="top" wrapText="1"/>
    </xf>
    <xf numFmtId="7" fontId="2" fillId="2" borderId="43" xfId="47" applyFont="1" applyFill="1" applyBorder="1">
      <alignment horizontal="left" vertical="top" wrapText="1"/>
    </xf>
    <xf numFmtId="7" fontId="2" fillId="39" borderId="44" xfId="47" applyFont="1" applyBorder="1">
      <alignment horizontal="left" vertical="top" wrapText="1"/>
    </xf>
    <xf numFmtId="7" fontId="2" fillId="41" borderId="43" xfId="44" applyFont="1" applyFill="1" applyBorder="1">
      <alignment horizontal="left" vertical="top" wrapText="1"/>
    </xf>
    <xf numFmtId="7" fontId="2" fillId="41" borderId="43" xfId="1" applyNumberFormat="1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2" fillId="4" borderId="4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G4" zoomScaleNormal="100" workbookViewId="0">
      <selection activeCell="N10" sqref="N10"/>
    </sheetView>
  </sheetViews>
  <sheetFormatPr defaultColWidth="8.7109375" defaultRowHeight="15.75" x14ac:dyDescent="0.25"/>
  <cols>
    <col min="1" max="1" width="4.42578125" style="1" bestFit="1" customWidth="1"/>
    <col min="2" max="2" width="26.28515625" style="2" customWidth="1"/>
    <col min="3" max="3" width="35.28515625" style="2" customWidth="1"/>
    <col min="4" max="4" width="32.7109375" style="2" customWidth="1"/>
    <col min="5" max="5" width="42.42578125" style="2" customWidth="1"/>
    <col min="6" max="6" width="10.28515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28515625" style="4" customWidth="1"/>
    <col min="17" max="18" width="13" style="4" customWidth="1"/>
    <col min="19" max="19" width="9.42578125" style="37" customWidth="1"/>
    <col min="20" max="20" width="11.7109375" style="37" customWidth="1"/>
    <col min="21" max="21" width="9.42578125" style="2" customWidth="1"/>
    <col min="22" max="16384" width="8.7109375" style="2"/>
  </cols>
  <sheetData>
    <row r="1" spans="1:22" ht="52.9" customHeight="1" thickBot="1" x14ac:dyDescent="0.3">
      <c r="A1" s="147" t="s">
        <v>55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8" t="s">
        <v>30</v>
      </c>
      <c r="N2" s="149"/>
      <c r="O2" s="149"/>
      <c r="P2" s="149"/>
      <c r="Q2" s="81"/>
      <c r="R2" s="85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4" t="s">
        <v>15</v>
      </c>
      <c r="J3" s="155"/>
      <c r="K3" s="15"/>
      <c r="L3" s="16"/>
      <c r="M3" s="150"/>
      <c r="N3" s="151"/>
      <c r="O3" s="151"/>
      <c r="P3" s="151"/>
      <c r="Q3" s="152" t="s">
        <v>28</v>
      </c>
      <c r="R3" s="153"/>
      <c r="S3" s="156" t="s">
        <v>21</v>
      </c>
      <c r="T3" s="156"/>
      <c r="U3" s="156"/>
      <c r="V3" s="15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138">
        <v>1800</v>
      </c>
      <c r="S5" s="145">
        <f t="shared" ref="S5:S22" si="0">IF(ISBLANK(M5),G5,M5)</f>
        <v>20</v>
      </c>
      <c r="T5" s="28">
        <f t="shared" ref="T5" si="1">24*O5+P5</f>
        <v>13000</v>
      </c>
      <c r="U5" s="29">
        <f>I5</f>
        <v>10</v>
      </c>
      <c r="V5" s="29">
        <f>J5</f>
        <v>90</v>
      </c>
    </row>
    <row r="6" spans="1:22" ht="90" x14ac:dyDescent="0.25">
      <c r="A6" s="6">
        <v>2</v>
      </c>
      <c r="B6" s="124" t="s">
        <v>56</v>
      </c>
      <c r="C6" s="123" t="s">
        <v>33</v>
      </c>
      <c r="D6" s="123" t="s">
        <v>31</v>
      </c>
      <c r="E6" s="123" t="s">
        <v>32</v>
      </c>
      <c r="F6" s="108" t="s">
        <v>9</v>
      </c>
      <c r="G6" s="108">
        <v>150</v>
      </c>
      <c r="H6" s="125" t="s">
        <v>10</v>
      </c>
      <c r="I6" s="109">
        <v>5</v>
      </c>
      <c r="J6" s="110">
        <v>95</v>
      </c>
      <c r="K6" s="111"/>
      <c r="L6" s="10"/>
      <c r="M6" s="105">
        <v>140</v>
      </c>
      <c r="N6" s="106" t="s">
        <v>12</v>
      </c>
      <c r="O6" s="107">
        <v>561.88824999999997</v>
      </c>
      <c r="P6" s="126">
        <v>1350</v>
      </c>
      <c r="Q6" s="127">
        <v>1021.4382499999999</v>
      </c>
      <c r="R6" s="139">
        <v>2346.3562499999998</v>
      </c>
      <c r="S6" s="146">
        <f>IF(ISBLANK(M6),G6,M6)</f>
        <v>140</v>
      </c>
      <c r="T6" s="30">
        <f>24*O6+P6</f>
        <v>14835.317999999999</v>
      </c>
      <c r="U6" s="31">
        <f>I6</f>
        <v>5</v>
      </c>
      <c r="V6" s="31">
        <f>J6</f>
        <v>95</v>
      </c>
    </row>
    <row r="7" spans="1:22" s="122" customFormat="1" ht="45" x14ac:dyDescent="0.25">
      <c r="A7" s="113">
        <v>3</v>
      </c>
      <c r="B7" s="114" t="s">
        <v>34</v>
      </c>
      <c r="C7" s="112" t="s">
        <v>54</v>
      </c>
      <c r="D7" s="112" t="s">
        <v>35</v>
      </c>
      <c r="E7" s="112" t="s">
        <v>36</v>
      </c>
      <c r="F7" s="112" t="s">
        <v>37</v>
      </c>
      <c r="G7" s="112">
        <v>150</v>
      </c>
      <c r="H7" s="115" t="s">
        <v>38</v>
      </c>
      <c r="I7" s="116">
        <v>5</v>
      </c>
      <c r="J7" s="117">
        <v>95</v>
      </c>
      <c r="K7" s="44" t="s">
        <v>39</v>
      </c>
      <c r="L7" s="118"/>
      <c r="M7" s="119">
        <v>150</v>
      </c>
      <c r="N7" s="120" t="s">
        <v>12</v>
      </c>
      <c r="O7" s="121">
        <v>2236.0642499999999</v>
      </c>
      <c r="P7" s="70">
        <v>16750</v>
      </c>
      <c r="Q7" s="128">
        <v>829.13424999999995</v>
      </c>
      <c r="R7" s="140" t="s">
        <v>40</v>
      </c>
      <c r="S7" s="36">
        <v>150</v>
      </c>
      <c r="T7" s="30">
        <v>0</v>
      </c>
      <c r="U7" s="31">
        <v>5</v>
      </c>
      <c r="V7" s="31">
        <v>95</v>
      </c>
    </row>
    <row r="8" spans="1:22" ht="47.25" x14ac:dyDescent="0.25">
      <c r="A8" s="6">
        <v>4</v>
      </c>
      <c r="B8" s="47" t="s">
        <v>41</v>
      </c>
      <c r="C8" s="48" t="s">
        <v>42</v>
      </c>
      <c r="D8" s="48" t="s">
        <v>35</v>
      </c>
      <c r="E8" s="48" t="s">
        <v>43</v>
      </c>
      <c r="F8" s="48" t="s">
        <v>37</v>
      </c>
      <c r="G8" s="48">
        <v>150</v>
      </c>
      <c r="H8" s="49" t="s">
        <v>44</v>
      </c>
      <c r="I8" s="50">
        <v>5</v>
      </c>
      <c r="J8" s="51">
        <v>95</v>
      </c>
      <c r="K8" s="52" t="s">
        <v>39</v>
      </c>
      <c r="L8" s="10"/>
      <c r="M8" s="56"/>
      <c r="N8" s="53"/>
      <c r="O8" s="54"/>
      <c r="P8" s="129">
        <v>0</v>
      </c>
      <c r="Q8" s="130">
        <v>0</v>
      </c>
      <c r="R8" s="141"/>
      <c r="S8" s="146">
        <v>150</v>
      </c>
      <c r="T8" s="30">
        <v>0</v>
      </c>
      <c r="U8" s="31">
        <v>5</v>
      </c>
      <c r="V8" s="31">
        <v>95</v>
      </c>
    </row>
    <row r="9" spans="1:22" ht="63" x14ac:dyDescent="0.25">
      <c r="A9" s="6">
        <v>5</v>
      </c>
      <c r="B9" s="86" t="s">
        <v>57</v>
      </c>
      <c r="C9" s="87" t="s">
        <v>45</v>
      </c>
      <c r="D9" s="87" t="s">
        <v>46</v>
      </c>
      <c r="E9" s="87" t="s">
        <v>47</v>
      </c>
      <c r="F9" s="87" t="s">
        <v>9</v>
      </c>
      <c r="G9" s="87">
        <v>150</v>
      </c>
      <c r="H9" s="88" t="s">
        <v>38</v>
      </c>
      <c r="I9" s="89">
        <v>5</v>
      </c>
      <c r="J9" s="90">
        <v>95</v>
      </c>
      <c r="K9" s="91" t="s">
        <v>48</v>
      </c>
      <c r="L9" s="10"/>
      <c r="M9" s="92">
        <v>150</v>
      </c>
      <c r="N9" s="93" t="s">
        <v>12</v>
      </c>
      <c r="O9" s="94">
        <v>2977.0002500000001</v>
      </c>
      <c r="P9" s="70">
        <v>3250</v>
      </c>
      <c r="Q9" s="60">
        <v>1431.4982499999999</v>
      </c>
      <c r="R9" s="140" t="s">
        <v>40</v>
      </c>
      <c r="S9" s="146">
        <v>150</v>
      </c>
      <c r="T9" s="30">
        <v>0</v>
      </c>
      <c r="U9" s="31">
        <v>5</v>
      </c>
      <c r="V9" s="31">
        <v>95</v>
      </c>
    </row>
    <row r="10" spans="1:22" ht="252" x14ac:dyDescent="0.25">
      <c r="A10" s="6">
        <v>6</v>
      </c>
      <c r="B10" s="47" t="s">
        <v>49</v>
      </c>
      <c r="C10" s="48" t="s">
        <v>45</v>
      </c>
      <c r="D10" s="33" t="s">
        <v>46</v>
      </c>
      <c r="E10" s="48" t="s">
        <v>47</v>
      </c>
      <c r="F10" s="48" t="s">
        <v>9</v>
      </c>
      <c r="G10" s="48">
        <v>150</v>
      </c>
      <c r="H10" s="49" t="s">
        <v>38</v>
      </c>
      <c r="I10" s="50">
        <v>5</v>
      </c>
      <c r="J10" s="51">
        <v>95</v>
      </c>
      <c r="K10" s="36" t="s">
        <v>50</v>
      </c>
      <c r="L10" s="10"/>
      <c r="M10" s="56">
        <v>150</v>
      </c>
      <c r="N10" s="53" t="s">
        <v>12</v>
      </c>
      <c r="O10" s="54">
        <v>4258.0842499999999</v>
      </c>
      <c r="P10" s="129">
        <v>5250</v>
      </c>
      <c r="Q10" s="132">
        <v>1558.7582500000001</v>
      </c>
      <c r="R10" s="142" t="s">
        <v>40</v>
      </c>
      <c r="S10" s="146">
        <v>150</v>
      </c>
      <c r="T10" s="30">
        <v>0</v>
      </c>
      <c r="U10" s="31">
        <v>5</v>
      </c>
      <c r="V10" s="31">
        <v>95</v>
      </c>
    </row>
    <row r="11" spans="1:22" ht="63" x14ac:dyDescent="0.25">
      <c r="A11" s="6">
        <v>7</v>
      </c>
      <c r="B11" s="86" t="s">
        <v>59</v>
      </c>
      <c r="C11" s="87" t="s">
        <v>51</v>
      </c>
      <c r="D11" s="87" t="s">
        <v>52</v>
      </c>
      <c r="E11" s="87" t="s">
        <v>53</v>
      </c>
      <c r="F11" s="87" t="s">
        <v>9</v>
      </c>
      <c r="G11" s="87">
        <v>250</v>
      </c>
      <c r="H11" s="88" t="s">
        <v>10</v>
      </c>
      <c r="I11" s="89">
        <v>25</v>
      </c>
      <c r="J11" s="90">
        <v>75</v>
      </c>
      <c r="K11" s="91"/>
      <c r="L11" s="10"/>
      <c r="M11" s="92"/>
      <c r="N11" s="93"/>
      <c r="O11" s="94"/>
      <c r="P11" s="70">
        <v>0</v>
      </c>
      <c r="Q11" s="133"/>
      <c r="R11" s="143"/>
      <c r="S11" s="146">
        <v>150</v>
      </c>
      <c r="T11" s="30">
        <v>0</v>
      </c>
      <c r="U11" s="31">
        <v>5</v>
      </c>
      <c r="V11" s="31">
        <v>95</v>
      </c>
    </row>
    <row r="12" spans="1:22" ht="63" x14ac:dyDescent="0.25">
      <c r="A12" s="6">
        <v>8</v>
      </c>
      <c r="B12" s="32" t="s">
        <v>58</v>
      </c>
      <c r="C12" s="33" t="s">
        <v>51</v>
      </c>
      <c r="D12" s="33" t="s">
        <v>52</v>
      </c>
      <c r="E12" s="33" t="s">
        <v>53</v>
      </c>
      <c r="F12" s="33" t="s">
        <v>9</v>
      </c>
      <c r="G12" s="33">
        <v>250</v>
      </c>
      <c r="H12" s="34" t="s">
        <v>44</v>
      </c>
      <c r="I12" s="38">
        <v>25</v>
      </c>
      <c r="J12" s="35">
        <v>75</v>
      </c>
      <c r="K12" s="36"/>
      <c r="L12" s="10"/>
      <c r="M12" s="56"/>
      <c r="N12" s="53"/>
      <c r="O12" s="54"/>
      <c r="P12" s="129">
        <v>0</v>
      </c>
      <c r="Q12" s="130" t="s">
        <v>40</v>
      </c>
      <c r="R12" s="141"/>
      <c r="S12" s="146">
        <v>150</v>
      </c>
      <c r="T12" s="30">
        <v>0</v>
      </c>
      <c r="U12" s="31">
        <v>5</v>
      </c>
      <c r="V12" s="31">
        <v>95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70">
        <v>0</v>
      </c>
      <c r="Q13" s="60"/>
      <c r="R13" s="143"/>
      <c r="S13" s="146">
        <f t="shared" si="0"/>
        <v>0</v>
      </c>
      <c r="T13" s="30">
        <f t="shared" ref="T13:T22" si="2">24*O13+P13</f>
        <v>0</v>
      </c>
      <c r="U13" s="31">
        <f t="shared" ref="U13:U22" si="3">I13</f>
        <v>0</v>
      </c>
      <c r="V13" s="31">
        <f t="shared" ref="V13:V22" si="4">J13</f>
        <v>0</v>
      </c>
    </row>
    <row r="14" spans="1:22" ht="40.15" customHeight="1" x14ac:dyDescent="0.25">
      <c r="A14" s="6">
        <v>10</v>
      </c>
      <c r="B14" s="32"/>
      <c r="C14" s="33"/>
      <c r="D14" s="33"/>
      <c r="E14" s="33"/>
      <c r="F14" s="33"/>
      <c r="G14" s="33"/>
      <c r="H14" s="34"/>
      <c r="I14" s="38"/>
      <c r="J14" s="35"/>
      <c r="K14" s="36"/>
      <c r="L14" s="10"/>
      <c r="M14" s="56"/>
      <c r="N14" s="53"/>
      <c r="O14" s="54"/>
      <c r="P14" s="129">
        <v>0</v>
      </c>
      <c r="Q14" s="61"/>
      <c r="R14" s="141"/>
      <c r="S14" s="146">
        <f t="shared" si="0"/>
        <v>0</v>
      </c>
      <c r="T14" s="30">
        <f t="shared" si="2"/>
        <v>0</v>
      </c>
      <c r="U14" s="31">
        <f t="shared" si="3"/>
        <v>0</v>
      </c>
      <c r="V14" s="31">
        <f t="shared" si="4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70">
        <v>0</v>
      </c>
      <c r="Q15" s="133"/>
      <c r="R15" s="144"/>
      <c r="S15" s="146">
        <f t="shared" si="0"/>
        <v>0</v>
      </c>
      <c r="T15" s="30">
        <f t="shared" si="2"/>
        <v>0</v>
      </c>
      <c r="U15" s="31">
        <f t="shared" si="3"/>
        <v>0</v>
      </c>
      <c r="V15" s="31">
        <f t="shared" si="4"/>
        <v>0</v>
      </c>
    </row>
    <row r="16" spans="1:22" ht="40.15" customHeight="1" x14ac:dyDescent="0.25">
      <c r="A16" s="6">
        <v>12</v>
      </c>
      <c r="B16" s="32"/>
      <c r="C16" s="33"/>
      <c r="D16" s="33"/>
      <c r="E16" s="33"/>
      <c r="F16" s="33"/>
      <c r="G16" s="33"/>
      <c r="H16" s="34"/>
      <c r="I16" s="38"/>
      <c r="J16" s="35"/>
      <c r="K16" s="36"/>
      <c r="L16" s="10"/>
      <c r="M16" s="56"/>
      <c r="N16" s="53"/>
      <c r="O16" s="54"/>
      <c r="P16" s="129">
        <v>0</v>
      </c>
      <c r="Q16" s="61"/>
      <c r="R16" s="141"/>
      <c r="S16" s="146">
        <f t="shared" si="0"/>
        <v>0</v>
      </c>
      <c r="T16" s="30">
        <f t="shared" si="2"/>
        <v>0</v>
      </c>
      <c r="U16" s="31">
        <f t="shared" si="3"/>
        <v>0</v>
      </c>
      <c r="V16" s="31">
        <f t="shared" si="4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70">
        <v>0</v>
      </c>
      <c r="Q17" s="60"/>
      <c r="R17" s="144"/>
      <c r="S17" s="146">
        <f t="shared" si="0"/>
        <v>0</v>
      </c>
      <c r="T17" s="30">
        <f t="shared" si="2"/>
        <v>0</v>
      </c>
      <c r="U17" s="31">
        <f t="shared" si="3"/>
        <v>0</v>
      </c>
      <c r="V17" s="31">
        <f t="shared" si="4"/>
        <v>0</v>
      </c>
    </row>
    <row r="18" spans="1:22" ht="40.15" customHeight="1" x14ac:dyDescent="0.25">
      <c r="A18" s="6">
        <v>14</v>
      </c>
      <c r="B18" s="32"/>
      <c r="C18" s="33"/>
      <c r="D18" s="33"/>
      <c r="E18" s="33"/>
      <c r="F18" s="33"/>
      <c r="G18" s="33"/>
      <c r="H18" s="34"/>
      <c r="I18" s="38"/>
      <c r="J18" s="35"/>
      <c r="K18" s="36"/>
      <c r="L18" s="10"/>
      <c r="M18" s="56"/>
      <c r="N18" s="53"/>
      <c r="O18" s="54"/>
      <c r="P18" s="129">
        <v>0</v>
      </c>
      <c r="Q18" s="61"/>
      <c r="R18" s="131"/>
      <c r="S18" s="58">
        <f t="shared" si="0"/>
        <v>0</v>
      </c>
      <c r="T18" s="30">
        <f t="shared" si="2"/>
        <v>0</v>
      </c>
      <c r="U18" s="31">
        <f t="shared" si="3"/>
        <v>0</v>
      </c>
      <c r="V18" s="31">
        <f t="shared" si="4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70">
        <v>0</v>
      </c>
      <c r="Q19" s="60"/>
      <c r="R19" s="134"/>
      <c r="S19" s="58">
        <f t="shared" si="0"/>
        <v>0</v>
      </c>
      <c r="T19" s="30">
        <f t="shared" si="2"/>
        <v>0</v>
      </c>
      <c r="U19" s="31">
        <f t="shared" si="3"/>
        <v>0</v>
      </c>
      <c r="V19" s="31">
        <f t="shared" si="4"/>
        <v>0</v>
      </c>
    </row>
    <row r="20" spans="1:22" ht="40.15" customHeight="1" x14ac:dyDescent="0.25">
      <c r="A20" s="6">
        <v>16</v>
      </c>
      <c r="B20" s="32"/>
      <c r="C20" s="33"/>
      <c r="D20" s="33"/>
      <c r="E20" s="33"/>
      <c r="F20" s="33"/>
      <c r="G20" s="33"/>
      <c r="H20" s="34"/>
      <c r="I20" s="38"/>
      <c r="J20" s="35"/>
      <c r="K20" s="36"/>
      <c r="L20" s="10"/>
      <c r="M20" s="56"/>
      <c r="N20" s="53"/>
      <c r="O20" s="54"/>
      <c r="P20" s="129">
        <v>0</v>
      </c>
      <c r="Q20" s="135"/>
      <c r="R20" s="100"/>
      <c r="S20" s="58">
        <f t="shared" si="0"/>
        <v>0</v>
      </c>
      <c r="T20" s="30">
        <f t="shared" si="2"/>
        <v>0</v>
      </c>
      <c r="U20" s="31">
        <f t="shared" si="3"/>
        <v>0</v>
      </c>
      <c r="V20" s="31">
        <f t="shared" si="4"/>
        <v>0</v>
      </c>
    </row>
    <row r="21" spans="1:22" ht="40.15" customHeight="1" x14ac:dyDescent="0.25">
      <c r="A21" s="6">
        <v>17</v>
      </c>
      <c r="B21" s="39"/>
      <c r="C21" s="40"/>
      <c r="D21" s="40"/>
      <c r="E21" s="40"/>
      <c r="F21" s="40"/>
      <c r="G21" s="40"/>
      <c r="H21" s="41"/>
      <c r="I21" s="42"/>
      <c r="J21" s="43"/>
      <c r="K21" s="44"/>
      <c r="L21" s="10"/>
      <c r="M21" s="92"/>
      <c r="N21" s="93"/>
      <c r="O21" s="94"/>
      <c r="P21" s="70">
        <v>0</v>
      </c>
      <c r="Q21" s="78"/>
      <c r="R21" s="136"/>
      <c r="S21" s="58">
        <f t="shared" si="0"/>
        <v>0</v>
      </c>
      <c r="T21" s="30">
        <f t="shared" si="2"/>
        <v>0</v>
      </c>
      <c r="U21" s="31">
        <f t="shared" si="3"/>
        <v>0</v>
      </c>
      <c r="V21" s="31">
        <f t="shared" si="4"/>
        <v>0</v>
      </c>
    </row>
    <row r="22" spans="1:22" ht="40.15" customHeight="1" x14ac:dyDescent="0.25">
      <c r="A22" s="6">
        <v>18</v>
      </c>
      <c r="B22" s="32"/>
      <c r="C22" s="33"/>
      <c r="D22" s="33"/>
      <c r="E22" s="33"/>
      <c r="F22" s="33"/>
      <c r="G22" s="33"/>
      <c r="H22" s="34"/>
      <c r="I22" s="38"/>
      <c r="J22" s="35"/>
      <c r="K22" s="36"/>
      <c r="L22" s="10"/>
      <c r="M22" s="56"/>
      <c r="N22" s="53"/>
      <c r="O22" s="54"/>
      <c r="P22" s="129">
        <v>0</v>
      </c>
      <c r="Q22" s="79"/>
      <c r="R22" s="137"/>
      <c r="S22" s="58">
        <f t="shared" si="0"/>
        <v>0</v>
      </c>
      <c r="T22" s="30">
        <f t="shared" si="2"/>
        <v>0</v>
      </c>
      <c r="U22" s="31">
        <f t="shared" si="3"/>
        <v>0</v>
      </c>
      <c r="V22" s="31">
        <f t="shared" si="4"/>
        <v>0</v>
      </c>
    </row>
    <row r="23" spans="1:22" ht="40.15" customHeight="1" x14ac:dyDescent="0.25">
      <c r="A23" s="6">
        <v>19</v>
      </c>
      <c r="B23" s="39"/>
      <c r="C23" s="40"/>
      <c r="D23" s="40"/>
      <c r="E23" s="40"/>
      <c r="F23" s="40"/>
      <c r="G23" s="40"/>
      <c r="H23" s="41"/>
      <c r="I23" s="42"/>
      <c r="J23" s="43"/>
      <c r="K23" s="44"/>
      <c r="L23" s="10"/>
      <c r="M23" s="92"/>
      <c r="N23" s="93"/>
      <c r="O23" s="94"/>
      <c r="P23" s="70">
        <v>0</v>
      </c>
      <c r="Q23" s="60"/>
      <c r="R23" s="134"/>
      <c r="S23" s="58">
        <f t="shared" ref="S23:S31" si="5">IF(ISBLANK(M23),G23,M23)</f>
        <v>0</v>
      </c>
      <c r="T23" s="30">
        <f t="shared" ref="T23:T31" si="6">24*O23+P23</f>
        <v>0</v>
      </c>
      <c r="U23" s="31">
        <f t="shared" ref="U23:U31" si="7">I23</f>
        <v>0</v>
      </c>
      <c r="V23" s="31">
        <f t="shared" ref="V23:V31" si="8">J23</f>
        <v>0</v>
      </c>
    </row>
    <row r="24" spans="1:22" ht="40.15" customHeight="1" x14ac:dyDescent="0.25">
      <c r="A24" s="6">
        <v>20</v>
      </c>
      <c r="B24" s="32"/>
      <c r="C24" s="33"/>
      <c r="D24" s="33"/>
      <c r="E24" s="33"/>
      <c r="F24" s="33"/>
      <c r="G24" s="33"/>
      <c r="H24" s="34"/>
      <c r="I24" s="38"/>
      <c r="J24" s="35"/>
      <c r="K24" s="36"/>
      <c r="L24" s="10"/>
      <c r="M24" s="56"/>
      <c r="N24" s="53"/>
      <c r="O24" s="54"/>
      <c r="P24" s="129">
        <v>0</v>
      </c>
      <c r="Q24" s="61"/>
      <c r="R24" s="55"/>
      <c r="S24" s="59">
        <f t="shared" si="5"/>
        <v>0</v>
      </c>
      <c r="T24" s="30">
        <f t="shared" si="6"/>
        <v>0</v>
      </c>
      <c r="U24" s="31">
        <f t="shared" si="7"/>
        <v>0</v>
      </c>
      <c r="V24" s="31">
        <f t="shared" si="8"/>
        <v>0</v>
      </c>
    </row>
    <row r="25" spans="1:22" ht="40.15" customHeight="1" x14ac:dyDescent="0.25">
      <c r="A25" s="6">
        <v>21</v>
      </c>
      <c r="B25" s="39"/>
      <c r="C25" s="40"/>
      <c r="D25" s="40"/>
      <c r="E25" s="40"/>
      <c r="F25" s="40"/>
      <c r="G25" s="40"/>
      <c r="H25" s="41"/>
      <c r="I25" s="42"/>
      <c r="J25" s="43"/>
      <c r="K25" s="44"/>
      <c r="L25" s="10"/>
      <c r="M25" s="92"/>
      <c r="N25" s="93"/>
      <c r="O25" s="94"/>
      <c r="P25" s="70">
        <v>0</v>
      </c>
      <c r="Q25" s="60"/>
      <c r="R25" s="134"/>
      <c r="S25" s="58">
        <f t="shared" si="5"/>
        <v>0</v>
      </c>
      <c r="T25" s="30">
        <f t="shared" si="6"/>
        <v>0</v>
      </c>
      <c r="U25" s="31">
        <f t="shared" si="7"/>
        <v>0</v>
      </c>
      <c r="V25" s="31">
        <f t="shared" si="8"/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56"/>
      <c r="N26" s="53"/>
      <c r="O26" s="54"/>
      <c r="P26" s="129">
        <v>0</v>
      </c>
      <c r="Q26" s="61"/>
      <c r="R26" s="131"/>
      <c r="S26" s="58">
        <f t="shared" si="5"/>
        <v>0</v>
      </c>
      <c r="T26" s="30">
        <f t="shared" si="6"/>
        <v>0</v>
      </c>
      <c r="U26" s="31">
        <f t="shared" si="7"/>
        <v>0</v>
      </c>
      <c r="V26" s="31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7"/>
      <c r="M27" s="92"/>
      <c r="N27" s="93"/>
      <c r="O27" s="94"/>
      <c r="P27" s="70">
        <v>0</v>
      </c>
      <c r="Q27" s="101"/>
      <c r="R27" s="77"/>
      <c r="S27" s="58">
        <f t="shared" si="5"/>
        <v>0</v>
      </c>
      <c r="T27" s="30">
        <f t="shared" si="6"/>
        <v>0</v>
      </c>
      <c r="U27" s="31">
        <f t="shared" si="7"/>
        <v>0</v>
      </c>
      <c r="V27" s="31">
        <f t="shared" si="8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7"/>
      <c r="M28" s="56"/>
      <c r="N28" s="53"/>
      <c r="O28" s="54"/>
      <c r="P28" s="104">
        <v>0</v>
      </c>
      <c r="Q28" s="80"/>
      <c r="R28" s="76"/>
      <c r="S28" s="58">
        <f t="shared" si="5"/>
        <v>0</v>
      </c>
      <c r="T28" s="30">
        <f t="shared" si="6"/>
        <v>0</v>
      </c>
      <c r="U28" s="31">
        <f t="shared" si="7"/>
        <v>0</v>
      </c>
      <c r="V28" s="31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7"/>
      <c r="M29" s="92"/>
      <c r="N29" s="93"/>
      <c r="O29" s="94"/>
      <c r="P29" s="70">
        <v>0</v>
      </c>
      <c r="Q29" s="102"/>
      <c r="R29" s="77"/>
      <c r="S29" s="58">
        <f t="shared" si="5"/>
        <v>0</v>
      </c>
      <c r="T29" s="30">
        <f t="shared" si="6"/>
        <v>0</v>
      </c>
      <c r="U29" s="31">
        <f t="shared" si="7"/>
        <v>0</v>
      </c>
      <c r="V29" s="31">
        <f t="shared" si="8"/>
        <v>0</v>
      </c>
    </row>
    <row r="30" spans="1:22" ht="40.15" customHeight="1" x14ac:dyDescent="0.25">
      <c r="A30" s="6">
        <v>26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57"/>
      <c r="M30" s="56"/>
      <c r="N30" s="53"/>
      <c r="O30" s="54"/>
      <c r="P30" s="104">
        <v>0</v>
      </c>
      <c r="Q30" s="103"/>
      <c r="R30" s="76"/>
      <c r="S30" s="58">
        <f t="shared" si="5"/>
        <v>0</v>
      </c>
      <c r="T30" s="30">
        <f t="shared" si="6"/>
        <v>0</v>
      </c>
      <c r="U30" s="31">
        <f t="shared" si="7"/>
        <v>0</v>
      </c>
      <c r="V30" s="31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7"/>
      <c r="M31" s="92"/>
      <c r="N31" s="93"/>
      <c r="O31" s="94"/>
      <c r="P31" s="70">
        <v>0</v>
      </c>
      <c r="Q31" s="102"/>
      <c r="R31" s="77"/>
      <c r="S31" s="58">
        <f t="shared" si="5"/>
        <v>0</v>
      </c>
      <c r="T31" s="30">
        <f t="shared" si="6"/>
        <v>0</v>
      </c>
      <c r="U31" s="31">
        <f t="shared" si="7"/>
        <v>0</v>
      </c>
      <c r="V31" s="31">
        <f t="shared" si="8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82"/>
      <c r="M32" s="56"/>
      <c r="N32" s="53"/>
      <c r="O32" s="54"/>
      <c r="P32" s="104">
        <v>0</v>
      </c>
      <c r="Q32" s="103"/>
      <c r="R32" s="83"/>
      <c r="S32" s="58">
        <f t="shared" ref="S32" si="9">IF(ISBLANK(M32),G32,M32)</f>
        <v>0</v>
      </c>
      <c r="T32" s="30">
        <f t="shared" ref="T32" si="10">24*O32+P32</f>
        <v>0</v>
      </c>
      <c r="U32" s="31">
        <f t="shared" ref="U32" si="11">I32</f>
        <v>0</v>
      </c>
      <c r="V32" s="31">
        <f t="shared" ref="V32" si="12">J32</f>
        <v>0</v>
      </c>
    </row>
    <row r="33" spans="1:22" ht="40.15" customHeight="1" x14ac:dyDescent="0.25">
      <c r="A33" s="6">
        <v>29</v>
      </c>
      <c r="B33" s="39"/>
      <c r="C33" s="40"/>
      <c r="D33" s="40"/>
      <c r="E33" s="40"/>
      <c r="F33" s="40"/>
      <c r="G33" s="40"/>
      <c r="H33" s="41"/>
      <c r="I33" s="39"/>
      <c r="J33" s="43"/>
      <c r="K33" s="44"/>
      <c r="L33" s="10"/>
      <c r="M33" s="68"/>
      <c r="N33" s="69"/>
      <c r="O33" s="70"/>
      <c r="P33" s="70">
        <v>0</v>
      </c>
      <c r="Q33" s="84"/>
      <c r="R33" s="75"/>
      <c r="S33" s="58">
        <f t="shared" ref="S33" si="13">IF(ISBLANK(M33),G33,M33)</f>
        <v>0</v>
      </c>
      <c r="T33" s="30">
        <f t="shared" ref="T33" si="14">24*O33+P33</f>
        <v>0</v>
      </c>
      <c r="U33" s="31">
        <f t="shared" ref="U33" si="15">I33</f>
        <v>0</v>
      </c>
      <c r="V33" s="31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7:S33">
    <cfRule type="expression" dxfId="1" priority="273">
      <formula>M5&gt;G5</formula>
    </cfRule>
    <cfRule type="expression" priority="274">
      <formula>$M$5&gt;$G$5</formula>
    </cfRule>
  </conditionalFormatting>
  <conditionalFormatting sqref="S6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2019-11-04T17:48:17Z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