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6A15HGQX\"/>
    </mc:Choice>
  </mc:AlternateContent>
  <xr:revisionPtr revIDLastSave="0" documentId="13_ncr:1_{1852E65C-7416-452A-A41F-12DB2271E2F2}" xr6:coauthVersionLast="45" xr6:coauthVersionMax="45" xr10:uidLastSave="{00000000-0000-0000-0000-000000000000}"/>
  <bookViews>
    <workbookView xWindow="28680" yWindow="-15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9" i="4" l="1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 l="1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 l="1"/>
  <c r="U14" i="4"/>
  <c r="T14" i="4"/>
  <c r="S14" i="4"/>
  <c r="S9" i="4" l="1"/>
  <c r="T9" i="4"/>
  <c r="U9" i="4"/>
  <c r="V9" i="4"/>
  <c r="S10" i="4"/>
  <c r="T10" i="4"/>
  <c r="U10" i="4"/>
  <c r="V10" i="4"/>
  <c r="S11" i="4"/>
  <c r="T11" i="4"/>
  <c r="U11" i="4"/>
  <c r="V11" i="4"/>
  <c r="S8" i="4" l="1"/>
  <c r="T8" i="4"/>
  <c r="U8" i="4"/>
  <c r="V8" i="4"/>
  <c r="S12" i="4"/>
  <c r="T12" i="4"/>
  <c r="U12" i="4"/>
  <c r="V12" i="4"/>
  <c r="S13" i="4"/>
  <c r="T13" i="4"/>
  <c r="U13" i="4"/>
  <c r="V13" i="4"/>
  <c r="S15" i="4"/>
  <c r="T15" i="4"/>
  <c r="U15" i="4"/>
  <c r="V15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<sst xmlns="http://schemas.openxmlformats.org/spreadsheetml/2006/main" count="217" uniqueCount="129">
  <si>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</si>
  <si>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</si>
  <si>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</si>
  <si>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</si>
  <si>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</si>
  <si>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</si>
  <si>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</si>
  <si>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</si>
  <si>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</si>
  <si>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</si>
  <si>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</si>
  <si>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</si>
  <si>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</si>
  <si>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</si>
  <si>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</si>
  <si>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</si>
  <si>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</si>
  <si>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</si>
  <si>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</si>
  <si>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</si>
  <si>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</si>
  <si>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</si>
  <si>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</si>
  <si>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</si>
  <si>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</si>
  <si>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</si>
  <si>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</si>
  <si>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</si>
  <si>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</si>
  <si>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</si>
  <si>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</si>
  <si>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DOLC0807 - Castle Rock Auto Licensing</t>
  </si>
  <si>
    <t>Install per site map attached</t>
  </si>
  <si>
    <t xml:space="preserve">Per Attached Site map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</si>
  <si>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</si>
  <si>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100M</t>
  </si>
  <si>
    <t>Stewart Reinbold
425-301-9081
stewart.reinbold@dfw.wa.gov</t>
  </si>
  <si>
    <t>Ethernet handoff  highlighted in yellow on the map.  Needs to be  on the right or left of the Wall mount Data Rack.</t>
  </si>
  <si>
    <t>DOCSPOB</t>
  </si>
  <si>
    <t>Ethernet handoff highlighted in yellow on site map.</t>
  </si>
  <si>
    <t>DOCBEL2</t>
  </si>
  <si>
    <t>Cheryl Bancroft
360-794-2324</t>
  </si>
  <si>
    <t>DOC IDF shown on site map</t>
  </si>
  <si>
    <t>BIIA3201</t>
  </si>
  <si>
    <t>Keith Fester
360-753-6823 x1200
keith.fester@biia.wa.gov</t>
  </si>
  <si>
    <t>Per site map</t>
  </si>
  <si>
    <t>VE-UNG3902 / ESD3901</t>
  </si>
  <si>
    <t>PE-UNG3902 / ESD3901</t>
  </si>
  <si>
    <t>249 Main Ave.  
Suite 107
Northbend, WA  98045-5016</t>
  </si>
  <si>
    <t>Cops Edgecliff
522 S. Thierman Rd. 
Spokane Valley, WA  99212-0524</t>
  </si>
  <si>
    <t>Bellingham Work Release
1127 N. Garden St.
Bellingham, WA  98225-5123</t>
  </si>
  <si>
    <t>1311 N. Washington St. 
Suite B
Spokane, WA  99201-5126</t>
  </si>
  <si>
    <t>DFW4HBTNBO</t>
  </si>
  <si>
    <t>BIIASEA</t>
  </si>
  <si>
    <t>Server room shown on site map</t>
  </si>
  <si>
    <t>2815 2nd Ave.
Suite 550
Seattle, WA 98121-1266</t>
  </si>
  <si>
    <t>N/A</t>
  </si>
  <si>
    <t>2 Cowlitz St W                             Castle Rock, WA 98611-9267</t>
  </si>
  <si>
    <t>Office Contact: Amy Hair =              360-442-8476 (Cell); crautolicensing@gmail.com
Building Contact: Roger and Gail Johnigk (PO Box 339, Toledo WA 98591) = 360-864-4124; gsjohnigk@yahoo.com</t>
  </si>
  <si>
    <t>Chris Lattin  360-584-2266 clattin@esd.wa.gov</t>
  </si>
  <si>
    <t xml:space="preserve">1205 Ahtanum Ridge Dr                  Union Gap, WA 98903-1813
</t>
  </si>
  <si>
    <t xml:space="preserve">1205 Ahtanum Ridge Dr                 Union Gap, WA 98903-1813
</t>
  </si>
  <si>
    <t>Kimi Tuxford
509-867-5902
JP  Devaney
509-867-5901</t>
  </si>
  <si>
    <t xml:space="preserve">VE-DAP2202/DOLC2201 </t>
  </si>
  <si>
    <t>Lincoln County Auditor                Auto Licensing
450 Logan St,                       Davenport, WA  99122-5184</t>
  </si>
  <si>
    <t>Install per attached site map</t>
  </si>
  <si>
    <t>20M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</si>
  <si>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</si>
  <si>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 xml:space="preserve">PE-DAP2202/DOLC2201 </t>
  </si>
  <si>
    <t>Building Owners: Lincoln County Attn: Shelly Johnston                            PO Box 28                         Davenport, WA 99122                 509-725-8227 sjohnston@co.lincoln.wa.us</t>
  </si>
  <si>
    <t>Building Owners: Lincoln County Attn: Shelly Johnston                   PO Box 28                               Davenport, WA 99122                 509-725-8227 sjohnston@co.lincoln.wa.us</t>
  </si>
  <si>
    <t>DOLD3402</t>
  </si>
  <si>
    <t>719 Sleater Kinney Rd, Suite 101, Lacey, WA 98503-1138</t>
  </si>
  <si>
    <t>Local contact: DOL Network Support 360-664-4904 DLISNetTelSup@dol.wa.gov
Building contact: Michelle Sheplar (DES Real Estate Services) =         360-407-9350; michelle.sheplar@des.wa.gov</t>
  </si>
  <si>
    <t>Install to room 111 and per LCON within 10 FT of DOL router planed location</t>
  </si>
  <si>
    <t>Building under construction expected to complete MID June 2020</t>
  </si>
  <si>
    <t>DOLC1727</t>
  </si>
  <si>
    <t>Wendel's License and Services
15501 Westminster Way N, Shoreline, WA 98133</t>
  </si>
  <si>
    <t>Office Contact:
Ben Wendel / Marsha Wendel
Phone: 206-362-6161
Fax: 206-362-8096</t>
  </si>
  <si>
    <t>Install per attached  office lay out in storage room</t>
  </si>
  <si>
    <t>DSHS2054</t>
  </si>
  <si>
    <t>125 E Cherry St, Suite A                              Walla Walla, WA 99362-1912</t>
  </si>
  <si>
    <t xml:space="preserve">Toby Treat                                              509-965-0105 or                                Cell: 509-594-8713                             treattf@dshs.wa.gov </t>
  </si>
  <si>
    <t>LAN Room, Bldg 125, Suite A.  Circuit handoff to be located no further than 10 feet of DSHS Router.  Building attendants are Area Agency on Aging &amp; Long Term Care (AAA).</t>
  </si>
  <si>
    <t>NO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</si>
  <si>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</si>
  <si>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</si>
  <si>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</si>
  <si>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</si>
  <si>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</si>
  <si>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</si>
  <si>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</si>
  <si>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</si>
  <si>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Requires building owner approval for any changes to building.</t>
  </si>
  <si>
    <t xml:space="preserve">DOLC0620 </t>
  </si>
  <si>
    <t>Heights Auto Licensing -                         2700 NE Andresen Rd A-6, Vancouver, WA 98661-7341</t>
  </si>
  <si>
    <t>Site contact is Lisa Gunderson, LiGunderson@vfs.dol.wa.gov,   360-574-0086. 
Property management company, Skynate Property Management, Monica at 503-957-7598. Email is skynatpm@gmail.com.</t>
  </si>
  <si>
    <t>DSHS2073</t>
  </si>
  <si>
    <t xml:space="preserve">7113 W Okanogan Place,                        Room 147, 1st flr                                           Kennewick, WA 99336               </t>
  </si>
  <si>
    <t>Mike Johnson                                        509-568-3826                               Cell: 509-342-0988                             Michael.Johnson@dshs.wa.gov</t>
  </si>
  <si>
    <t>Extend Demarc, circuit handoff at Room 147, 1st floor and to be located no further than 10 feet of DSHS Router.  This is a new site.  LAN room scheduled to be completed by mid August 2020 - Move in date is planned for Oct 1st 2020.</t>
  </si>
  <si>
    <t>PE-BLV1701/DSHS4044</t>
  </si>
  <si>
    <t>805 156th Ave NE                                     Bellevue, WA 98007-4614</t>
  </si>
  <si>
    <t>Joanna King                                        360-630-4280                                    joanna.king@dcyf.wa.gov;  Building contact: Mark Lahaie     425-822-4466  mark@mjrdevelopment</t>
  </si>
  <si>
    <t>Circuit handoff LAN Room, Bldg 805, no further than 10ft of DSHS Router.   Refer to LCON for details on circuit termination.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</si>
  <si>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</si>
  <si>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</si>
  <si>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VE-BLV1701/DSHS4044</t>
  </si>
  <si>
    <t>Joanna King                                        360-630-4280                                    joanna.king@dcyf.wa.gov;  Building contact: Mark Lahaie 425-822-4466  mark@mjrdevelopment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</si>
  <si>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</si>
  <si>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</si>
  <si>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</si>
  <si>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
Building Owner is Hurley Development- Contact David Berg, VP Property Manager,                    360- 857-8787, dave@hurleydev.com</t>
  </si>
  <si>
    <t xml:space="preserve">DOLC1106 </t>
  </si>
  <si>
    <t>Westside Auto Licensing, Inc.-            3408 W Court St                                   Pasco, WA 99301-3706</t>
  </si>
  <si>
    <t>Building Owner - D&amp;R Shelton LLC - Dale Shelton 509-947-2345
DOL Office contact: Robin Shelton, 509-547-2890, w.s.autolicensing@gmail.com</t>
  </si>
  <si>
    <t>Install Per attached site map</t>
  </si>
  <si>
    <t xml:space="preserve">DOLD2403 </t>
  </si>
  <si>
    <t>Oroville Drivers licensing                821 Apple Way                                   Oroville, WA  98844-1571</t>
  </si>
  <si>
    <t>Office contact - DOL Network Support 360-664-4904 dolisnettelsup@dol.wa.gov
Building Ownership - Richard and Barbara Foster  forrstarorchards@gmail.com       509-476-2744</t>
  </si>
  <si>
    <t>Office Hours: Open Tues only from 9:30 am-4:30 pm; closed for lunch 12:30-1:30 pm</t>
  </si>
  <si>
    <t>DOLC1722</t>
  </si>
  <si>
    <t xml:space="preserve"> International Dev Svcs, Inc.            17602 99th Pl SW                          Vashon, WA  98070</t>
  </si>
  <si>
    <t>Site contact - Richard Franklin / Cathy Garcia 206-463-9170 CaGarcia@vfs.dol.wa.gov
Building Owner Contact: -Wendy Rice or  M. Rosinek 206-621-9840</t>
  </si>
  <si>
    <t xml:space="preserve">DOLC3252 </t>
  </si>
  <si>
    <t>Airway Auto Licensing                       13126 West Sunset Hwy                  Airway Heights, WA 99001</t>
  </si>
  <si>
    <t>Site contat Sean Reynolds                 509-244-1763 SeReynolds@vfs.dol.wa.gov
Building Ownership: Cindy Gochnauer 13124 W US-2, AirwayHeights, WA 99001               509-244-2511</t>
  </si>
  <si>
    <t>Evaluation  Model for Solicitation Number N20-RFQ-039 Amendment 2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</si>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</sst>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2" borderId="41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1"/>
  <sheetViews>
    <sheetView tabSelected="1" topLeftCell="B1" zoomScale="66" zoomScaleNormal="66" workbookViewId="0">
      <selection activeCell="X12" sqref="X12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76" t="s">
        <v>127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7" t="s">
        <v>30</v>
      </c>
      <c r="N2" s="178"/>
      <c r="O2" s="178"/>
      <c r="P2" s="178"/>
      <c r="Q2" s="80"/>
      <c r="R2" s="81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83" t="s">
        <v>15</v>
      </c>
      <c r="J3" s="184"/>
      <c r="K3" s="15"/>
      <c r="L3" s="16"/>
      <c r="M3" s="179"/>
      <c r="N3" s="180"/>
      <c r="O3" s="180"/>
      <c r="P3" s="180"/>
      <c r="Q3" s="181" t="s">
        <v>28</v>
      </c>
      <c r="R3" s="182"/>
      <c r="S3" s="185" t="s">
        <v>21</v>
      </c>
      <c r="T3" s="185"/>
      <c r="U3" s="185"/>
      <c r="V3" s="18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15" si="0">IF(ISBLANK(M5),G5,M5)</f>
        <v>20</v>
      </c>
      <c r="T5" s="29">
        <f t="shared" ref="T5" si="1">24*O5+P5</f>
        <v>13000</v>
      </c>
      <c r="U5" s="30">
        <f t="shared" ref="U5:U15" si="2">I5</f>
        <v>10</v>
      </c>
      <c r="V5" s="30">
        <f t="shared" ref="V5:V15" si="3">J5</f>
        <v>90</v>
      </c>
    </row>
    <row r="6" spans="1:22" ht="110.25" x14ac:dyDescent="0.25">
      <c r="A6" s="6">
        <v>2</v>
      </c>
      <c r="B6" s="105" t="s">
        <v>31</v>
      </c>
      <c r="C6" s="106" t="s">
        <v>57</v>
      </c>
      <c r="D6" s="106" t="s">
        <v>58</v>
      </c>
      <c r="E6" s="106" t="s">
        <v>32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5"/>
      <c r="N6" s="103"/>
      <c r="O6" s="103" t="s">
        <v>128</v>
      </c>
      <c r="P6" s="126">
        <v>0</v>
      </c>
      <c r="Q6" s="127"/>
      <c r="R6" s="102"/>
      <c r="S6" s="53">
        <f t="shared" si="0"/>
        <v>150</v>
      </c>
      <c r="T6" s="31" t="e">
        <f t="shared" ref="T6:T15" si="4">24*O6+P6</f>
        <v>#VALUE!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111" t="s">
        <v>46</v>
      </c>
      <c r="C7" s="112" t="s">
        <v>60</v>
      </c>
      <c r="D7" s="112" t="s">
        <v>59</v>
      </c>
      <c r="E7" s="112" t="s">
        <v>33</v>
      </c>
      <c r="F7" s="113" t="s">
        <v>9</v>
      </c>
      <c r="G7" s="113">
        <v>150</v>
      </c>
      <c r="H7" s="114" t="s">
        <v>35</v>
      </c>
      <c r="I7" s="115">
        <v>5</v>
      </c>
      <c r="J7" s="116">
        <v>95</v>
      </c>
      <c r="K7" s="117" t="s">
        <v>34</v>
      </c>
      <c r="L7" s="10"/>
      <c r="M7" s="63"/>
      <c r="N7" s="64"/>
      <c r="O7" s="65" t="s">
        <v>128</v>
      </c>
      <c r="P7" s="65">
        <v>0</v>
      </c>
      <c r="Q7" s="128" t="s">
        <v>56</v>
      </c>
      <c r="R7" s="71"/>
      <c r="S7" s="54">
        <f t="shared" si="0"/>
        <v>150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47</v>
      </c>
      <c r="C8" s="118" t="s">
        <v>61</v>
      </c>
      <c r="D8" s="118" t="s">
        <v>59</v>
      </c>
      <c r="E8" s="118" t="s">
        <v>33</v>
      </c>
      <c r="F8" s="34" t="s">
        <v>9</v>
      </c>
      <c r="G8" s="34">
        <v>150</v>
      </c>
      <c r="H8" s="35" t="s">
        <v>35</v>
      </c>
      <c r="I8" s="39">
        <v>5</v>
      </c>
      <c r="J8" s="36">
        <v>95</v>
      </c>
      <c r="K8" s="37"/>
      <c r="L8" s="10"/>
      <c r="M8" s="51"/>
      <c r="N8" s="48"/>
      <c r="O8" s="49" t="s">
        <v>128</v>
      </c>
      <c r="P8" s="126">
        <v>0</v>
      </c>
      <c r="Q8" s="129" t="s">
        <v>56</v>
      </c>
      <c r="R8" s="72"/>
      <c r="S8" s="53">
        <f t="shared" si="0"/>
        <v>150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47.45" customHeight="1" x14ac:dyDescent="0.25">
      <c r="A9" s="6">
        <v>5</v>
      </c>
      <c r="B9" s="111" t="s">
        <v>52</v>
      </c>
      <c r="C9" s="112" t="s">
        <v>48</v>
      </c>
      <c r="D9" s="112" t="s">
        <v>36</v>
      </c>
      <c r="E9" s="112" t="s">
        <v>37</v>
      </c>
      <c r="F9" s="112" t="s">
        <v>9</v>
      </c>
      <c r="G9" s="113">
        <v>250</v>
      </c>
      <c r="H9" s="114" t="s">
        <v>10</v>
      </c>
      <c r="I9" s="115">
        <v>30</v>
      </c>
      <c r="J9" s="116">
        <v>70</v>
      </c>
      <c r="K9" s="117"/>
      <c r="L9" s="10"/>
      <c r="M9" s="88"/>
      <c r="N9" s="89"/>
      <c r="O9" s="90" t="s">
        <v>128</v>
      </c>
      <c r="P9" s="65">
        <v>0</v>
      </c>
      <c r="Q9" s="55"/>
      <c r="R9" s="73"/>
      <c r="S9" s="53">
        <f t="shared" si="0"/>
        <v>250</v>
      </c>
      <c r="T9" s="31" t="e">
        <f t="shared" si="4"/>
        <v>#VALUE!</v>
      </c>
      <c r="U9" s="32">
        <f t="shared" si="2"/>
        <v>30</v>
      </c>
      <c r="V9" s="32">
        <f t="shared" si="3"/>
        <v>70</v>
      </c>
    </row>
    <row r="10" spans="1:22" ht="63" x14ac:dyDescent="0.25">
      <c r="A10" s="6">
        <v>6</v>
      </c>
      <c r="B10" s="105" t="s">
        <v>38</v>
      </c>
      <c r="C10" s="106" t="s">
        <v>49</v>
      </c>
      <c r="D10" s="106" t="s">
        <v>62</v>
      </c>
      <c r="E10" s="106" t="s">
        <v>39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149</v>
      </c>
      <c r="N10" s="48" t="s">
        <v>12</v>
      </c>
      <c r="O10" s="49">
        <v>599</v>
      </c>
      <c r="P10" s="126">
        <v>500</v>
      </c>
      <c r="Q10" s="74">
        <v>899</v>
      </c>
      <c r="R10" s="72"/>
      <c r="S10" s="53">
        <f t="shared" si="0"/>
        <v>149</v>
      </c>
      <c r="T10" s="31">
        <f t="shared" si="4"/>
        <v>14876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9" t="s">
        <v>40</v>
      </c>
      <c r="C11" s="120" t="s">
        <v>50</v>
      </c>
      <c r="D11" s="120" t="s">
        <v>41</v>
      </c>
      <c r="E11" s="120" t="s">
        <v>42</v>
      </c>
      <c r="F11" s="120" t="s">
        <v>9</v>
      </c>
      <c r="G11" s="120">
        <v>150</v>
      </c>
      <c r="H11" s="121" t="s">
        <v>10</v>
      </c>
      <c r="I11" s="122">
        <v>5</v>
      </c>
      <c r="J11" s="123">
        <v>95</v>
      </c>
      <c r="K11" s="124"/>
      <c r="L11" s="10"/>
      <c r="M11" s="88"/>
      <c r="N11" s="89"/>
      <c r="O11" s="90" t="s">
        <v>128</v>
      </c>
      <c r="P11" s="65">
        <v>0</v>
      </c>
      <c r="Q11" s="75"/>
      <c r="R11" s="73"/>
      <c r="S11" s="53">
        <f t="shared" si="0"/>
        <v>150</v>
      </c>
      <c r="T11" s="31" t="e">
        <f t="shared" si="4"/>
        <v>#VALUE!</v>
      </c>
      <c r="U11" s="32">
        <f t="shared" si="2"/>
        <v>5</v>
      </c>
      <c r="V11" s="32">
        <f t="shared" si="3"/>
        <v>95</v>
      </c>
    </row>
    <row r="12" spans="1:22" ht="47.25" x14ac:dyDescent="0.25">
      <c r="A12" s="6">
        <v>8</v>
      </c>
      <c r="B12" s="33" t="s">
        <v>43</v>
      </c>
      <c r="C12" s="34" t="s">
        <v>51</v>
      </c>
      <c r="D12" s="34" t="s">
        <v>44</v>
      </c>
      <c r="E12" s="34" t="s">
        <v>45</v>
      </c>
      <c r="F12" s="34" t="s">
        <v>9</v>
      </c>
      <c r="G12" s="34">
        <v>250</v>
      </c>
      <c r="H12" s="35" t="s">
        <v>10</v>
      </c>
      <c r="I12" s="39">
        <v>30</v>
      </c>
      <c r="J12" s="36">
        <v>70</v>
      </c>
      <c r="K12" s="37"/>
      <c r="L12" s="10"/>
      <c r="M12" s="51"/>
      <c r="N12" s="48"/>
      <c r="O12" s="49" t="s">
        <v>128</v>
      </c>
      <c r="P12" s="126">
        <v>0</v>
      </c>
      <c r="Q12" s="56"/>
      <c r="R12" s="72"/>
      <c r="S12" s="53">
        <f t="shared" si="0"/>
        <v>250</v>
      </c>
      <c r="T12" s="31" t="e">
        <f t="shared" si="4"/>
        <v>#VALUE!</v>
      </c>
      <c r="U12" s="32">
        <f t="shared" si="2"/>
        <v>30</v>
      </c>
      <c r="V12" s="32">
        <f t="shared" si="3"/>
        <v>70</v>
      </c>
    </row>
    <row r="13" spans="1:22" ht="47.25" x14ac:dyDescent="0.25">
      <c r="A13" s="6">
        <v>9</v>
      </c>
      <c r="B13" s="82" t="s">
        <v>53</v>
      </c>
      <c r="C13" s="83" t="s">
        <v>55</v>
      </c>
      <c r="D13" s="83" t="s">
        <v>44</v>
      </c>
      <c r="E13" s="83" t="s">
        <v>54</v>
      </c>
      <c r="F13" s="83" t="s">
        <v>9</v>
      </c>
      <c r="G13" s="83">
        <v>150</v>
      </c>
      <c r="H13" s="84" t="s">
        <v>35</v>
      </c>
      <c r="I13" s="85">
        <v>5</v>
      </c>
      <c r="J13" s="86">
        <v>95</v>
      </c>
      <c r="K13" s="87"/>
      <c r="L13" s="10"/>
      <c r="M13" s="88">
        <v>149</v>
      </c>
      <c r="N13" s="89" t="s">
        <v>12</v>
      </c>
      <c r="O13" s="90">
        <v>999</v>
      </c>
      <c r="P13" s="65">
        <v>500</v>
      </c>
      <c r="Q13" s="128" t="s">
        <v>56</v>
      </c>
      <c r="R13" s="73">
        <v>1599</v>
      </c>
      <c r="S13" s="53">
        <f t="shared" si="0"/>
        <v>149</v>
      </c>
      <c r="T13" s="31">
        <f t="shared" si="4"/>
        <v>24476</v>
      </c>
      <c r="U13" s="32">
        <f t="shared" si="2"/>
        <v>5</v>
      </c>
      <c r="V13" s="32">
        <f t="shared" si="3"/>
        <v>95</v>
      </c>
    </row>
    <row r="14" spans="1:22" ht="204.75" x14ac:dyDescent="0.25">
      <c r="A14" s="6">
        <v>10</v>
      </c>
      <c r="B14" s="105" t="s">
        <v>63</v>
      </c>
      <c r="C14" s="106" t="s">
        <v>64</v>
      </c>
      <c r="D14" s="106" t="s">
        <v>69</v>
      </c>
      <c r="E14" s="106" t="s">
        <v>65</v>
      </c>
      <c r="F14" s="106" t="s">
        <v>9</v>
      </c>
      <c r="G14" s="106">
        <v>150</v>
      </c>
      <c r="H14" s="107" t="s">
        <v>66</v>
      </c>
      <c r="I14" s="108">
        <v>5</v>
      </c>
      <c r="J14" s="109">
        <v>95</v>
      </c>
      <c r="K14" s="110" t="s">
        <v>67</v>
      </c>
      <c r="L14" s="10"/>
      <c r="M14" s="125"/>
      <c r="N14" s="103"/>
      <c r="O14" s="103" t="s">
        <v>128</v>
      </c>
      <c r="P14" s="104">
        <v>0</v>
      </c>
      <c r="Q14" s="130"/>
      <c r="R14" s="102"/>
      <c r="S14" s="53">
        <f t="shared" si="0"/>
        <v>150</v>
      </c>
      <c r="T14" s="31" t="e">
        <f t="shared" si="4"/>
        <v>#VALUE!</v>
      </c>
      <c r="U14" s="32">
        <f t="shared" si="2"/>
        <v>5</v>
      </c>
      <c r="V14" s="32">
        <f t="shared" si="3"/>
        <v>95</v>
      </c>
    </row>
    <row r="15" spans="1:22" ht="112.35" customHeight="1" x14ac:dyDescent="0.25">
      <c r="A15" s="6">
        <v>11</v>
      </c>
      <c r="B15" s="91" t="s">
        <v>68</v>
      </c>
      <c r="C15" s="92" t="s">
        <v>64</v>
      </c>
      <c r="D15" s="83" t="s">
        <v>70</v>
      </c>
      <c r="E15" s="92" t="s">
        <v>65</v>
      </c>
      <c r="F15" s="92" t="s">
        <v>9</v>
      </c>
      <c r="G15" s="92">
        <v>150</v>
      </c>
      <c r="H15" s="93" t="s">
        <v>66</v>
      </c>
      <c r="I15" s="94">
        <v>5</v>
      </c>
      <c r="J15" s="95">
        <v>95</v>
      </c>
      <c r="K15" s="87"/>
      <c r="L15" s="10"/>
      <c r="M15" s="88"/>
      <c r="N15" s="89"/>
      <c r="O15" s="90" t="s">
        <v>128</v>
      </c>
      <c r="P15" s="65">
        <v>0</v>
      </c>
      <c r="Q15" s="75"/>
      <c r="R15" s="76"/>
      <c r="S15" s="53">
        <f t="shared" si="0"/>
        <v>150</v>
      </c>
      <c r="T15" s="31" t="e">
        <f t="shared" si="4"/>
        <v>#VALUE!</v>
      </c>
      <c r="U15" s="32">
        <f t="shared" si="2"/>
        <v>5</v>
      </c>
      <c r="V15" s="32">
        <f t="shared" si="3"/>
        <v>95</v>
      </c>
    </row>
    <row r="16" spans="1:22" ht="110.25" x14ac:dyDescent="0.25">
      <c r="A16" s="131">
        <v>12</v>
      </c>
      <c r="B16" s="159" t="s">
        <v>71</v>
      </c>
      <c r="C16" s="160" t="s">
        <v>72</v>
      </c>
      <c r="D16" s="160" t="s">
        <v>73</v>
      </c>
      <c r="E16" s="160" t="s">
        <v>74</v>
      </c>
      <c r="F16" s="160" t="s">
        <v>9</v>
      </c>
      <c r="G16" s="160">
        <v>200</v>
      </c>
      <c r="H16" s="161" t="s">
        <v>10</v>
      </c>
      <c r="I16" s="162">
        <v>30</v>
      </c>
      <c r="J16" s="163">
        <v>70</v>
      </c>
      <c r="K16" s="164" t="s">
        <v>75</v>
      </c>
      <c r="L16" s="132"/>
      <c r="M16" s="173">
        <v>199</v>
      </c>
      <c r="N16" s="157" t="s">
        <v>12</v>
      </c>
      <c r="O16" s="157">
        <v>699</v>
      </c>
      <c r="P16" s="158">
        <v>500</v>
      </c>
      <c r="Q16" s="156">
        <v>999</v>
      </c>
      <c r="R16" s="155"/>
      <c r="S16" s="144">
        <f t="shared" ref="S16:S19" si="5">IF(ISBLANK(M16),G16,M16)</f>
        <v>199</v>
      </c>
      <c r="T16" s="133">
        <f t="shared" ref="T16:T19" si="6">24*O16+P16</f>
        <v>17276</v>
      </c>
      <c r="U16" s="134">
        <f t="shared" ref="U16:U19" si="7">I16</f>
        <v>30</v>
      </c>
      <c r="V16" s="134">
        <f t="shared" ref="V16:V19" si="8">J16</f>
        <v>70</v>
      </c>
    </row>
    <row r="17" spans="1:22" ht="63" x14ac:dyDescent="0.25">
      <c r="A17" s="131">
        <v>13</v>
      </c>
      <c r="B17" s="165" t="s">
        <v>76</v>
      </c>
      <c r="C17" s="166" t="s">
        <v>77</v>
      </c>
      <c r="D17" s="166" t="s">
        <v>78</v>
      </c>
      <c r="E17" s="166" t="s">
        <v>79</v>
      </c>
      <c r="F17" s="167" t="s">
        <v>9</v>
      </c>
      <c r="G17" s="167">
        <v>150</v>
      </c>
      <c r="H17" s="168" t="s">
        <v>10</v>
      </c>
      <c r="I17" s="169">
        <v>5</v>
      </c>
      <c r="J17" s="170">
        <v>95</v>
      </c>
      <c r="K17" s="171"/>
      <c r="L17" s="132"/>
      <c r="M17" s="145"/>
      <c r="N17" s="146"/>
      <c r="O17" s="147" t="s">
        <v>128</v>
      </c>
      <c r="P17" s="147">
        <v>0</v>
      </c>
      <c r="Q17" s="148"/>
      <c r="R17" s="149"/>
      <c r="S17" s="144">
        <f t="shared" si="5"/>
        <v>150</v>
      </c>
      <c r="T17" s="133" t="e">
        <f t="shared" si="6"/>
        <v>#VALUE!</v>
      </c>
      <c r="U17" s="134">
        <f t="shared" si="7"/>
        <v>5</v>
      </c>
      <c r="V17" s="134">
        <f t="shared" si="8"/>
        <v>95</v>
      </c>
    </row>
    <row r="18" spans="1:22" ht="78.75" x14ac:dyDescent="0.25">
      <c r="A18" s="131">
        <v>14</v>
      </c>
      <c r="B18" s="135" t="s">
        <v>80</v>
      </c>
      <c r="C18" s="172" t="s">
        <v>81</v>
      </c>
      <c r="D18" s="172" t="s">
        <v>82</v>
      </c>
      <c r="E18" s="172" t="s">
        <v>83</v>
      </c>
      <c r="F18" s="136" t="s">
        <v>84</v>
      </c>
      <c r="G18" s="136">
        <v>150</v>
      </c>
      <c r="H18" s="137" t="s">
        <v>35</v>
      </c>
      <c r="I18" s="140">
        <v>5</v>
      </c>
      <c r="J18" s="138">
        <v>95</v>
      </c>
      <c r="K18" s="139"/>
      <c r="L18" s="132"/>
      <c r="M18" s="143"/>
      <c r="N18" s="141"/>
      <c r="O18" s="142" t="s">
        <v>128</v>
      </c>
      <c r="P18" s="158">
        <v>0</v>
      </c>
      <c r="Q18" s="174" t="s">
        <v>56</v>
      </c>
      <c r="R18" s="150"/>
      <c r="S18" s="144">
        <f t="shared" si="5"/>
        <v>150</v>
      </c>
      <c r="T18" s="133" t="e">
        <f t="shared" si="6"/>
        <v>#VALUE!</v>
      </c>
      <c r="U18" s="134">
        <f t="shared" si="7"/>
        <v>5</v>
      </c>
      <c r="V18" s="134">
        <f t="shared" si="8"/>
        <v>95</v>
      </c>
    </row>
    <row r="19" spans="1:22" ht="78.75" x14ac:dyDescent="0.25">
      <c r="A19" s="131">
        <v>15</v>
      </c>
      <c r="B19" s="165" t="s">
        <v>85</v>
      </c>
      <c r="C19" s="166" t="s">
        <v>86</v>
      </c>
      <c r="D19" s="166" t="s">
        <v>87</v>
      </c>
      <c r="E19" s="166" t="s">
        <v>88</v>
      </c>
      <c r="F19" s="167" t="s">
        <v>9</v>
      </c>
      <c r="G19" s="167">
        <v>400</v>
      </c>
      <c r="H19" s="168" t="s">
        <v>35</v>
      </c>
      <c r="I19" s="169">
        <v>5</v>
      </c>
      <c r="J19" s="170">
        <v>95</v>
      </c>
      <c r="K19" s="171"/>
      <c r="L19" s="132"/>
      <c r="M19" s="152"/>
      <c r="N19" s="153"/>
      <c r="O19" s="154" t="s">
        <v>128</v>
      </c>
      <c r="P19" s="147">
        <v>0</v>
      </c>
      <c r="Q19" s="175" t="s">
        <v>56</v>
      </c>
      <c r="R19" s="151"/>
      <c r="S19" s="144">
        <f t="shared" si="5"/>
        <v>400</v>
      </c>
      <c r="T19" s="133" t="e">
        <f t="shared" si="6"/>
        <v>#VALUE!</v>
      </c>
      <c r="U19" s="134">
        <f t="shared" si="7"/>
        <v>5</v>
      </c>
      <c r="V19" s="134">
        <f t="shared" si="8"/>
        <v>95</v>
      </c>
    </row>
    <row r="20" spans="1:22" ht="63" x14ac:dyDescent="0.25">
      <c r="A20" s="6">
        <v>16</v>
      </c>
      <c r="B20" s="33" t="s">
        <v>89</v>
      </c>
      <c r="C20" s="34" t="s">
        <v>90</v>
      </c>
      <c r="D20" s="34" t="s">
        <v>91</v>
      </c>
      <c r="E20" s="34" t="s">
        <v>92</v>
      </c>
      <c r="F20" s="34" t="s">
        <v>9</v>
      </c>
      <c r="G20" s="34">
        <v>200</v>
      </c>
      <c r="H20" s="35" t="s">
        <v>10</v>
      </c>
      <c r="I20" s="39">
        <v>10</v>
      </c>
      <c r="J20" s="36">
        <v>90</v>
      </c>
      <c r="K20" s="37" t="s">
        <v>93</v>
      </c>
      <c r="L20" s="10"/>
      <c r="M20" s="51"/>
      <c r="N20" s="48"/>
      <c r="O20" s="49" t="s">
        <v>128</v>
      </c>
      <c r="P20" s="104">
        <v>0</v>
      </c>
      <c r="Q20" s="96"/>
      <c r="R20" s="97"/>
      <c r="S20" s="144">
        <f t="shared" ref="S20:S29" si="9">IF(ISBLANK(M20),G20,M20)</f>
        <v>200</v>
      </c>
      <c r="T20" s="133" t="e">
        <f t="shared" ref="T20:T29" si="10">24*O20+P20</f>
        <v>#VALUE!</v>
      </c>
      <c r="U20" s="134">
        <f t="shared" ref="U20:U29" si="11">I20</f>
        <v>10</v>
      </c>
      <c r="V20" s="134">
        <f t="shared" ref="V20:V29" si="12">J20</f>
        <v>90</v>
      </c>
    </row>
    <row r="21" spans="1:22" ht="110.25" x14ac:dyDescent="0.25">
      <c r="A21" s="6">
        <v>17</v>
      </c>
      <c r="B21" s="40" t="s">
        <v>94</v>
      </c>
      <c r="C21" s="41" t="s">
        <v>95</v>
      </c>
      <c r="D21" s="41" t="s">
        <v>96</v>
      </c>
      <c r="E21" s="41" t="s">
        <v>65</v>
      </c>
      <c r="F21" s="41" t="s">
        <v>9</v>
      </c>
      <c r="G21" s="41">
        <v>180</v>
      </c>
      <c r="H21" s="42" t="s">
        <v>10</v>
      </c>
      <c r="I21" s="43">
        <v>10</v>
      </c>
      <c r="J21" s="44">
        <v>90</v>
      </c>
      <c r="K21" s="45"/>
      <c r="L21" s="10"/>
      <c r="M21" s="88"/>
      <c r="N21" s="89"/>
      <c r="O21" s="90" t="s">
        <v>128</v>
      </c>
      <c r="P21" s="65">
        <v>0</v>
      </c>
      <c r="Q21" s="77"/>
      <c r="R21" s="98"/>
      <c r="S21" s="144">
        <f t="shared" si="9"/>
        <v>180</v>
      </c>
      <c r="T21" s="133" t="e">
        <f t="shared" si="10"/>
        <v>#VALUE!</v>
      </c>
      <c r="U21" s="134">
        <f t="shared" si="11"/>
        <v>10</v>
      </c>
      <c r="V21" s="134">
        <f t="shared" si="12"/>
        <v>90</v>
      </c>
    </row>
    <row r="22" spans="1:22" ht="94.5" x14ac:dyDescent="0.25">
      <c r="A22" s="6">
        <v>18</v>
      </c>
      <c r="B22" s="33" t="s">
        <v>97</v>
      </c>
      <c r="C22" s="34" t="s">
        <v>98</v>
      </c>
      <c r="D22" s="34" t="s">
        <v>99</v>
      </c>
      <c r="E22" s="34" t="s">
        <v>100</v>
      </c>
      <c r="F22" s="34" t="s">
        <v>9</v>
      </c>
      <c r="G22" s="34">
        <v>180</v>
      </c>
      <c r="H22" s="35" t="s">
        <v>35</v>
      </c>
      <c r="I22" s="39">
        <v>5</v>
      </c>
      <c r="J22" s="36">
        <v>95</v>
      </c>
      <c r="K22" s="37"/>
      <c r="L22" s="10"/>
      <c r="M22" s="51"/>
      <c r="N22" s="48"/>
      <c r="O22" s="49" t="s">
        <v>128</v>
      </c>
      <c r="P22" s="104">
        <v>0</v>
      </c>
      <c r="Q22" s="78" t="s">
        <v>56</v>
      </c>
      <c r="R22" s="99"/>
      <c r="S22" s="144">
        <f t="shared" si="9"/>
        <v>180</v>
      </c>
      <c r="T22" s="133" t="e">
        <f t="shared" si="10"/>
        <v>#VALUE!</v>
      </c>
      <c r="U22" s="134">
        <f t="shared" si="11"/>
        <v>5</v>
      </c>
      <c r="V22" s="134">
        <f t="shared" si="12"/>
        <v>95</v>
      </c>
    </row>
    <row r="23" spans="1:22" ht="110.25" x14ac:dyDescent="0.25">
      <c r="A23" s="6">
        <v>19</v>
      </c>
      <c r="B23" s="40" t="s">
        <v>101</v>
      </c>
      <c r="C23" s="41" t="s">
        <v>102</v>
      </c>
      <c r="D23" s="41" t="s">
        <v>103</v>
      </c>
      <c r="E23" s="41" t="s">
        <v>104</v>
      </c>
      <c r="F23" s="41" t="s">
        <v>84</v>
      </c>
      <c r="G23" s="41">
        <v>150</v>
      </c>
      <c r="H23" s="42" t="s">
        <v>105</v>
      </c>
      <c r="I23" s="43">
        <v>5</v>
      </c>
      <c r="J23" s="44">
        <v>95</v>
      </c>
      <c r="K23" s="45" t="s">
        <v>106</v>
      </c>
      <c r="L23" s="10"/>
      <c r="M23" s="88">
        <v>149</v>
      </c>
      <c r="N23" s="89" t="s">
        <v>12</v>
      </c>
      <c r="O23" s="90">
        <v>1899</v>
      </c>
      <c r="P23" s="65">
        <v>500</v>
      </c>
      <c r="Q23" s="55">
        <v>1699</v>
      </c>
      <c r="R23" s="73" t="s">
        <v>56</v>
      </c>
      <c r="S23" s="144">
        <f t="shared" si="9"/>
        <v>149</v>
      </c>
      <c r="T23" s="133">
        <f t="shared" si="10"/>
        <v>46076</v>
      </c>
      <c r="U23" s="134">
        <f t="shared" si="11"/>
        <v>5</v>
      </c>
      <c r="V23" s="134">
        <f t="shared" si="12"/>
        <v>95</v>
      </c>
    </row>
    <row r="24" spans="1:22" ht="315" x14ac:dyDescent="0.25">
      <c r="A24" s="6">
        <v>20</v>
      </c>
      <c r="B24" s="33" t="s">
        <v>107</v>
      </c>
      <c r="C24" s="34" t="s">
        <v>102</v>
      </c>
      <c r="D24" s="34" t="s">
        <v>108</v>
      </c>
      <c r="E24" s="34" t="s">
        <v>104</v>
      </c>
      <c r="F24" s="34" t="s">
        <v>84</v>
      </c>
      <c r="G24" s="34">
        <v>150</v>
      </c>
      <c r="H24" s="35" t="s">
        <v>105</v>
      </c>
      <c r="I24" s="39">
        <v>5</v>
      </c>
      <c r="J24" s="36">
        <v>95</v>
      </c>
      <c r="K24" s="37" t="s">
        <v>109</v>
      </c>
      <c r="L24" s="10"/>
      <c r="M24" s="51">
        <v>149</v>
      </c>
      <c r="N24" s="48" t="s">
        <v>12</v>
      </c>
      <c r="O24" s="49">
        <v>2100</v>
      </c>
      <c r="P24" s="104">
        <v>500</v>
      </c>
      <c r="Q24" s="56">
        <v>2000</v>
      </c>
      <c r="R24" s="50" t="s">
        <v>56</v>
      </c>
      <c r="S24" s="144">
        <f t="shared" si="9"/>
        <v>149</v>
      </c>
      <c r="T24" s="133">
        <f t="shared" si="10"/>
        <v>50900</v>
      </c>
      <c r="U24" s="134">
        <f t="shared" si="11"/>
        <v>5</v>
      </c>
      <c r="V24" s="134">
        <f t="shared" si="12"/>
        <v>95</v>
      </c>
    </row>
    <row r="25" spans="1:22" ht="141.75" x14ac:dyDescent="0.25">
      <c r="A25" s="6">
        <v>21</v>
      </c>
      <c r="B25" s="40" t="s">
        <v>110</v>
      </c>
      <c r="C25" s="41" t="s">
        <v>111</v>
      </c>
      <c r="D25" s="41" t="s">
        <v>112</v>
      </c>
      <c r="E25" s="41" t="s">
        <v>65</v>
      </c>
      <c r="F25" s="41" t="s">
        <v>9</v>
      </c>
      <c r="G25" s="41">
        <v>150</v>
      </c>
      <c r="H25" s="42" t="s">
        <v>10</v>
      </c>
      <c r="I25" s="43">
        <v>5</v>
      </c>
      <c r="J25" s="44">
        <v>95</v>
      </c>
      <c r="K25" s="45"/>
      <c r="L25" s="10"/>
      <c r="M25" s="88"/>
      <c r="N25" s="89"/>
      <c r="O25" s="90" t="s">
        <v>128</v>
      </c>
      <c r="P25" s="65">
        <v>0</v>
      </c>
      <c r="Q25" s="55"/>
      <c r="R25" s="73"/>
      <c r="S25" s="144">
        <f t="shared" si="9"/>
        <v>150</v>
      </c>
      <c r="T25" s="133" t="e">
        <f t="shared" si="10"/>
        <v>#VALUE!</v>
      </c>
      <c r="U25" s="134">
        <f t="shared" si="11"/>
        <v>5</v>
      </c>
      <c r="V25" s="134">
        <f t="shared" si="12"/>
        <v>95</v>
      </c>
    </row>
    <row r="26" spans="1:22" ht="78.75" x14ac:dyDescent="0.25">
      <c r="A26" s="6">
        <v>22</v>
      </c>
      <c r="B26" s="33" t="s">
        <v>113</v>
      </c>
      <c r="C26" s="34" t="s">
        <v>114</v>
      </c>
      <c r="D26" s="34" t="s">
        <v>115</v>
      </c>
      <c r="E26" s="34" t="s">
        <v>116</v>
      </c>
      <c r="F26" s="34" t="s">
        <v>9</v>
      </c>
      <c r="G26" s="34">
        <v>150</v>
      </c>
      <c r="H26" s="35" t="s">
        <v>10</v>
      </c>
      <c r="I26" s="39">
        <v>5</v>
      </c>
      <c r="J26" s="36">
        <v>95</v>
      </c>
      <c r="K26" s="37"/>
      <c r="L26" s="10"/>
      <c r="M26" s="51"/>
      <c r="N26" s="48"/>
      <c r="O26" s="49" t="s">
        <v>128</v>
      </c>
      <c r="P26" s="104">
        <v>0</v>
      </c>
      <c r="Q26" s="56"/>
      <c r="R26" s="72"/>
      <c r="S26" s="144">
        <f t="shared" si="9"/>
        <v>150</v>
      </c>
      <c r="T26" s="133" t="e">
        <f t="shared" si="10"/>
        <v>#VALUE!</v>
      </c>
      <c r="U26" s="134">
        <f t="shared" si="11"/>
        <v>5</v>
      </c>
      <c r="V26" s="134">
        <f t="shared" si="12"/>
        <v>95</v>
      </c>
    </row>
    <row r="27" spans="1:22" ht="110.25" x14ac:dyDescent="0.25">
      <c r="A27" s="6">
        <v>23</v>
      </c>
      <c r="B27" s="82" t="s">
        <v>117</v>
      </c>
      <c r="C27" s="83" t="s">
        <v>118</v>
      </c>
      <c r="D27" s="83" t="s">
        <v>119</v>
      </c>
      <c r="E27" s="83" t="s">
        <v>65</v>
      </c>
      <c r="F27" s="83" t="s">
        <v>9</v>
      </c>
      <c r="G27" s="83">
        <v>150</v>
      </c>
      <c r="H27" s="84" t="s">
        <v>10</v>
      </c>
      <c r="I27" s="85">
        <v>5</v>
      </c>
      <c r="J27" s="86">
        <v>95</v>
      </c>
      <c r="K27" s="87" t="s">
        <v>120</v>
      </c>
      <c r="L27" s="52"/>
      <c r="M27" s="88"/>
      <c r="N27" s="89"/>
      <c r="O27" s="90" t="s">
        <v>128</v>
      </c>
      <c r="P27" s="65">
        <v>0</v>
      </c>
      <c r="Q27" s="100"/>
      <c r="R27" s="73"/>
      <c r="S27" s="144">
        <f t="shared" si="9"/>
        <v>150</v>
      </c>
      <c r="T27" s="133" t="e">
        <f t="shared" si="10"/>
        <v>#VALUE!</v>
      </c>
      <c r="U27" s="134">
        <f t="shared" si="11"/>
        <v>5</v>
      </c>
      <c r="V27" s="134">
        <f t="shared" si="12"/>
        <v>95</v>
      </c>
    </row>
    <row r="28" spans="1:22" ht="94.5" x14ac:dyDescent="0.25">
      <c r="A28" s="6">
        <v>24</v>
      </c>
      <c r="B28" s="33" t="s">
        <v>121</v>
      </c>
      <c r="C28" s="34" t="s">
        <v>122</v>
      </c>
      <c r="D28" s="34" t="s">
        <v>123</v>
      </c>
      <c r="E28" s="34" t="s">
        <v>116</v>
      </c>
      <c r="F28" s="34" t="s">
        <v>9</v>
      </c>
      <c r="G28" s="34">
        <v>150</v>
      </c>
      <c r="H28" s="35" t="s">
        <v>10</v>
      </c>
      <c r="I28" s="39">
        <v>5</v>
      </c>
      <c r="J28" s="36">
        <v>95</v>
      </c>
      <c r="K28" s="37"/>
      <c r="L28" s="52"/>
      <c r="M28" s="51"/>
      <c r="N28" s="48"/>
      <c r="O28" s="49" t="s">
        <v>128</v>
      </c>
      <c r="P28" s="104">
        <v>0</v>
      </c>
      <c r="Q28" s="79"/>
      <c r="R28" s="72"/>
      <c r="S28" s="144">
        <f t="shared" si="9"/>
        <v>150</v>
      </c>
      <c r="T28" s="133" t="e">
        <f t="shared" si="10"/>
        <v>#VALUE!</v>
      </c>
      <c r="U28" s="134">
        <f t="shared" si="11"/>
        <v>5</v>
      </c>
      <c r="V28" s="134">
        <f t="shared" si="12"/>
        <v>95</v>
      </c>
    </row>
    <row r="29" spans="1:22" ht="110.25" x14ac:dyDescent="0.25">
      <c r="A29" s="6">
        <v>25</v>
      </c>
      <c r="B29" s="91" t="s">
        <v>124</v>
      </c>
      <c r="C29" s="92" t="s">
        <v>125</v>
      </c>
      <c r="D29" s="83" t="s">
        <v>126</v>
      </c>
      <c r="E29" s="92" t="s">
        <v>65</v>
      </c>
      <c r="F29" s="92" t="s">
        <v>9</v>
      </c>
      <c r="G29" s="92">
        <v>250</v>
      </c>
      <c r="H29" s="93" t="s">
        <v>10</v>
      </c>
      <c r="I29" s="94">
        <v>30</v>
      </c>
      <c r="J29" s="95">
        <v>70</v>
      </c>
      <c r="K29" s="87"/>
      <c r="L29" s="52"/>
      <c r="M29" s="88"/>
      <c r="N29" s="89"/>
      <c r="O29" s="90" t="s">
        <v>128</v>
      </c>
      <c r="P29" s="65">
        <v>0</v>
      </c>
      <c r="Q29" s="101"/>
      <c r="R29" s="73"/>
      <c r="S29" s="144">
        <f t="shared" si="9"/>
        <v>250</v>
      </c>
      <c r="T29" s="133" t="e">
        <f t="shared" si="10"/>
        <v>#VALUE!</v>
      </c>
      <c r="U29" s="134">
        <f t="shared" si="11"/>
        <v>30</v>
      </c>
      <c r="V29" s="134">
        <f t="shared" si="12"/>
        <v>70</v>
      </c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3 S15">
    <cfRule type="expression" dxfId="3" priority="277">
      <formula>M5&gt;G5</formula>
    </cfRule>
    <cfRule type="expression" priority="278">
      <formula>$M$5&gt;$G$5</formula>
    </cfRule>
  </conditionalFormatting>
  <conditionalFormatting sqref="S14">
    <cfRule type="expression" dxfId="2" priority="5">
      <formula>M14&gt;G14</formula>
    </cfRule>
    <cfRule type="expression" priority="6">
      <formula>$M$5&gt;$G$5</formula>
    </cfRule>
  </conditionalFormatting>
  <conditionalFormatting sqref="S16:S19">
    <cfRule type="expression" dxfId="1" priority="3">
      <formula>M16&gt;G16</formula>
    </cfRule>
    <cfRule type="expression" priority="4">
      <formula>$M$5&gt;$G$5</formula>
    </cfRule>
  </conditionalFormatting>
  <conditionalFormatting sqref="S20:S29">
    <cfRule type="expression" dxfId="0" priority="1">
      <formula>M20&gt;G20</formula>
    </cfRule>
    <cfRule type="expression" priority="2">
      <formula>$M$5&gt;$G$5</formula>
    </cfRule>
  </conditionalFormatting>
  <dataValidations count="3">
    <dataValidation type="list" allowBlank="1" showInputMessage="1" showErrorMessage="1" sqref="F6:F29" xr:uid="{00000000-0002-0000-0000-000000000000}">
      <formula1>"YES, NO"</formula1>
    </dataValidation>
    <dataValidation type="decimal" showInputMessage="1" showErrorMessage="1" sqref="P6:P29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2020-03-06T16:54:07Z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