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Desktop\WA Tech RFQ's\"/>
    </mc:Choice>
  </mc:AlternateContent>
  <xr:revisionPtr revIDLastSave="0" documentId="8_{09D6A376-582D-411F-950F-0FE9978F4C96}" xr6:coauthVersionLast="45" xr6:coauthVersionMax="45" xr10:uidLastSave="{00000000-0000-0000-0000-000000000000}"/>
  <bookViews>
    <workbookView xWindow="28680" yWindow="-1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0" i="4" l="1"/>
  <c r="U10" i="4"/>
  <c r="T10" i="4"/>
  <c r="S10" i="4"/>
  <c r="S33" i="4" l="1"/>
  <c r="T33" i="4"/>
  <c r="U33" i="4"/>
  <c r="V33" i="4"/>
  <c r="S34" i="4" l="1"/>
  <c r="T34" i="4"/>
  <c r="U34" i="4"/>
  <c r="V34" i="4"/>
  <c r="S8" i="4" l="1"/>
  <c r="T8" i="4"/>
  <c r="U8" i="4"/>
  <c r="V8" i="4"/>
  <c r="S9" i="4"/>
  <c r="T9" i="4"/>
  <c r="U9" i="4"/>
  <c r="V9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<sst xmlns="http://schemas.openxmlformats.org/spreadsheetml/2006/main" count="172" uniqueCount="98">
  <si>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</si>
  <si>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</si>
  <si>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</si>
  <si>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</si>
  <si>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</si>
  <si>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</si>
  <si>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</si>
  <si>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</si>
  <si>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</si>
  <si>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</si>
  <si>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</si>
  <si>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</si>
  <si>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</si>
  <si>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</si>
  <si>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</si>
  <si>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</si>
  <si>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</si>
  <si>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</si>
  <si>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</si>
  <si>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</si>
  <si>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</si>
  <si>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</si>
  <si>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</si>
  <si>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</si>
  <si>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</si>
  <si>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</si>
  <si>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</si>
  <si>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</si>
  <si>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</si>
  <si>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</si>
  <si>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</si>
  <si>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DSHS4045</t>
  </si>
  <si>
    <t>110 Prefontaine Place S, Suite 608    Seattle, WA 98104-2626</t>
  </si>
  <si>
    <t>Mike Davis                                             253-761-3337                                         DAVISMI@dshs.wa.gov</t>
  </si>
  <si>
    <t>LAN Room, Suite 608.  Circuit handoff should be located no further than 10ft of DSHS Router.</t>
  </si>
  <si>
    <t>NO</t>
  </si>
  <si>
    <t>100M</t>
  </si>
  <si>
    <t>WSDA0601</t>
  </si>
  <si>
    <t>Jeff Martin                                          360-696-6711</t>
  </si>
  <si>
    <t>Install circuit at LAN Room, in a black network cabinet on the floor of this offiice.  Demarc is located right above the cabinet.</t>
  </si>
  <si>
    <t>DOLC2204</t>
  </si>
  <si>
    <t xml:space="preserve">Site contact Jackie McLaughlin  509-647-5516  jackiem@odessaoffice.com
building contact Lois Schmidt – 509-982-2291 </t>
  </si>
  <si>
    <t>Install to end of new counter</t>
  </si>
  <si>
    <t>PE-PTO1803</t>
  </si>
  <si>
    <t>Install in computer room per attached site map</t>
  </si>
  <si>
    <t>VE-UNG3902 / ESD3901</t>
  </si>
  <si>
    <t>1205 Ahtanum Ridge Dr                  Union Gap, WA 98903-1813</t>
  </si>
  <si>
    <t>Chris Lattin  360-584-2266 clattin@esd.wa.gov</t>
  </si>
  <si>
    <t xml:space="preserve">Per attached site map </t>
  </si>
  <si>
    <t>PE-UNG3902 / ESD3901</t>
  </si>
  <si>
    <t>WSDA2401</t>
  </si>
  <si>
    <t>720 Main Ave                                           Brewster, WA 98812</t>
  </si>
  <si>
    <t>Sheri Hartman                                 360-902-1999                                            slhartman@agr.wa.gov</t>
  </si>
  <si>
    <t>LAN Room, Bldg 720.  Refer to site contact for location on circuit termination.</t>
  </si>
  <si>
    <t>LAN Room, Bldg 1113.  Refer to site contact for location on circuit termination.</t>
  </si>
  <si>
    <t>WSDA1302</t>
  </si>
  <si>
    <t>N/A</t>
  </si>
  <si>
    <t>1975 Northwest Harborside Drive     Vancouver, WA 98660-1079</t>
  </si>
  <si>
    <t>1113 Central Ave                       Quincy, WA 98848-1692</t>
  </si>
  <si>
    <t>DOCSEAA</t>
  </si>
  <si>
    <t>Bishop Lewis Hs WTR
703 8th Ave
Seattle, WA  98104</t>
  </si>
  <si>
    <t>Per site map</t>
  </si>
  <si>
    <t>Yes</t>
  </si>
  <si>
    <t>Ryan Beeman
206-516-7827
ryan.beeman@doc.wa.gov
Jim Yang
206-516-7691
jim.yang@doc.wa.gov</t>
  </si>
  <si>
    <t>VE-PTO1803</t>
  </si>
  <si>
    <t>This is a multi-port / multi-vlan request. 1) Vendor to deliver 3 ports / 3 vlans - one vlan per port. 2) CTS / WaTech will assign vlan numbers on Tech Order.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</si>
  <si>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Site / Owner contact: Danley or Eddy 360-337-4413</t>
  </si>
  <si>
    <t>This is a multi-port / multi-vlan request. 
1) Vendor to deliver 1 port / 1 vlan - one vlan per port.
2) CTS / WaTech will assign vlan numbers on Tech Order.                                                                              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</si>
  <si>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203 NW Main Ave                      Wilbur, WA 99185</t>
  </si>
  <si>
    <t>Kitsap County 614 Division St        Port Orchard, WA 98366-4614</t>
  </si>
  <si>
    <t>Kitsap County 614 Division St       Port Orchard, WA 98366-4614</t>
  </si>
  <si>
    <t>1000M (1G)</t>
  </si>
  <si>
    <t>Evaluation Model for Solicitation Number N20-RFQ-042</t>
  </si>
  <si>
    <t>DOLC1720</t>
  </si>
  <si>
    <t>University Licensing Agency
5615 Roosevelt Way NE             Seattle, WA 98105-2737</t>
  </si>
  <si>
    <t>DOL Network Support                 360-664-4904 DLISNetTelSup@dol.wa.gov
Building Owner (site is not leased): 
June Dizard Contact Info:               206-522-5858
Brenda Skrede = bskrede@VFS.WA.GOV
Kathy Lind = KLind1324@hotmail.com.</t>
  </si>
  <si>
    <t>Install per attached site map</t>
  </si>
  <si>
    <t>PE-OLY3405 / COMDDC</t>
  </si>
  <si>
    <t>Department of Commerce 
2600 Martin Way E 
Olympia, WA 98506-4974</t>
  </si>
  <si>
    <t>Tony Farmer
360-725-2689
tony.farmer@commerce.wa.gov</t>
  </si>
  <si>
    <t>VE-OLY3405 / COMDDC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</si>
  <si>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</si>
  <si>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PE-WAL3607 / DSHS2013</t>
  </si>
  <si>
    <t>206 W Poplar                                     Walla Walla, WA 99362-2829</t>
  </si>
  <si>
    <t>Sue Johnson                                                 509-727-8229                              suzanne.johnson@dcyf.wa.gov;    Building contact:                          Michel Hudspeth                         316-416-8266</t>
  </si>
  <si>
    <t xml:space="preserve">LAN Room, Bldg 206.  Circuit handoff to be located no further than 10 feet of the DSHS Router. 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</si>
  <si>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</si>
  <si>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VE-WAL3607 / DSHS2013</t>
  </si>
  <si>
    <t>LAN Room, Bldg 206.  Circuit handoff to be located no further than 10 feet of the DSHS Router.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</si>
  <si>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*** </t>
  </si>
  <si>
    <t>PE-SHE2303 / CNTY2301</t>
  </si>
  <si>
    <t>Mason County Data Center            426 W. Cedar St                         Shelton, WA 98584-3462</t>
  </si>
  <si>
    <t>Todd Cannon 360-427-5501 toddc@co.mason.wa.us
Ben Ramsfeild 360-427-5504 BLR@co.mason.wa.gov</t>
  </si>
  <si>
    <t>Install per LCON direction in Building 3 Lower Level</t>
  </si>
  <si>
    <t>VE-SHE2303 / CNTY2301</t>
  </si>
  <si>
    <t>Mason County Data Center              426 W. Cedar St                          Shelton, WA 98584-3462</t>
  </si>
  <si>
    <t>This is a multi-port / multi-vlan request.
1) Vendor to deliver 1 ports / 1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</si>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</sst>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20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42" xfId="44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0" borderId="5" xfId="45" applyFill="1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" borderId="33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6"/>
  <sheetViews>
    <sheetView tabSelected="1" topLeftCell="A19" zoomScale="75" zoomScaleNormal="75" workbookViewId="0">
      <selection activeCell="O11" sqref="O1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93" t="s">
        <v>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94" t="s">
        <v>30</v>
      </c>
      <c r="N2" s="195"/>
      <c r="O2" s="195"/>
      <c r="P2" s="195"/>
      <c r="Q2" s="64"/>
      <c r="R2" s="67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200" t="s">
        <v>15</v>
      </c>
      <c r="J3" s="201"/>
      <c r="K3" s="15"/>
      <c r="L3" s="16"/>
      <c r="M3" s="196"/>
      <c r="N3" s="197"/>
      <c r="O3" s="197"/>
      <c r="P3" s="197"/>
      <c r="Q3" s="198" t="s">
        <v>28</v>
      </c>
      <c r="R3" s="199"/>
      <c r="S3" s="202" t="s">
        <v>21</v>
      </c>
      <c r="T3" s="202"/>
      <c r="U3" s="202"/>
      <c r="V3" s="20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39" t="s">
        <v>25</v>
      </c>
      <c r="R4" s="40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124">
        <v>1800</v>
      </c>
      <c r="S5" s="123">
        <f t="shared" ref="S5:S15" si="0">IF(ISBLANK(M5),G5,M5)</f>
        <v>20</v>
      </c>
      <c r="T5" s="28">
        <f t="shared" ref="T5" si="1">24*O5+P5</f>
        <v>13000</v>
      </c>
      <c r="U5" s="29">
        <f t="shared" ref="U5:U15" si="2">I5</f>
        <v>10</v>
      </c>
      <c r="V5" s="29">
        <f t="shared" ref="V5:V15" si="3">J5</f>
        <v>90</v>
      </c>
    </row>
    <row r="6" spans="1:22" ht="47.25" x14ac:dyDescent="0.25">
      <c r="A6" s="6">
        <v>2</v>
      </c>
      <c r="B6" s="73" t="s">
        <v>31</v>
      </c>
      <c r="C6" s="74" t="s">
        <v>32</v>
      </c>
      <c r="D6" s="74" t="s">
        <v>33</v>
      </c>
      <c r="E6" s="74" t="s">
        <v>34</v>
      </c>
      <c r="F6" s="74" t="s">
        <v>35</v>
      </c>
      <c r="G6" s="74">
        <v>150</v>
      </c>
      <c r="H6" s="75" t="s">
        <v>36</v>
      </c>
      <c r="I6" s="76">
        <v>5</v>
      </c>
      <c r="J6" s="77">
        <v>95</v>
      </c>
      <c r="K6" s="78"/>
      <c r="L6" s="10"/>
      <c r="M6" s="93">
        <v>149</v>
      </c>
      <c r="N6" s="72" t="s">
        <v>12</v>
      </c>
      <c r="O6" s="72">
        <v>965</v>
      </c>
      <c r="P6" s="96">
        <v>500</v>
      </c>
      <c r="Q6" s="97" t="s">
        <v>56</v>
      </c>
      <c r="R6" s="125">
        <v>1399</v>
      </c>
      <c r="S6" s="45">
        <f t="shared" si="0"/>
        <v>149</v>
      </c>
      <c r="T6" s="30">
        <f t="shared" ref="T6:T15" si="4">24*O6+P6</f>
        <v>23660</v>
      </c>
      <c r="U6" s="31">
        <f t="shared" si="2"/>
        <v>5</v>
      </c>
      <c r="V6" s="31">
        <f t="shared" si="3"/>
        <v>95</v>
      </c>
    </row>
    <row r="7" spans="1:22" ht="47.25" x14ac:dyDescent="0.25">
      <c r="A7" s="6">
        <v>3</v>
      </c>
      <c r="B7" s="79" t="s">
        <v>37</v>
      </c>
      <c r="C7" s="80" t="s">
        <v>57</v>
      </c>
      <c r="D7" s="80" t="s">
        <v>38</v>
      </c>
      <c r="E7" s="80" t="s">
        <v>39</v>
      </c>
      <c r="F7" s="81" t="s">
        <v>35</v>
      </c>
      <c r="G7" s="81">
        <v>150</v>
      </c>
      <c r="H7" s="82" t="s">
        <v>36</v>
      </c>
      <c r="I7" s="83">
        <v>5</v>
      </c>
      <c r="J7" s="84">
        <v>95</v>
      </c>
      <c r="K7" s="85"/>
      <c r="L7" s="10"/>
      <c r="M7" s="54"/>
      <c r="N7" s="55"/>
      <c r="O7" s="56" t="s">
        <v>97</v>
      </c>
      <c r="P7" s="56">
        <v>0</v>
      </c>
      <c r="Q7" s="98" t="s">
        <v>56</v>
      </c>
      <c r="R7" s="61"/>
      <c r="S7" s="46">
        <f t="shared" si="0"/>
        <v>150</v>
      </c>
      <c r="T7" s="30" t="e">
        <f t="shared" si="4"/>
        <v>#VALUE!</v>
      </c>
      <c r="U7" s="31">
        <f t="shared" si="2"/>
        <v>5</v>
      </c>
      <c r="V7" s="31">
        <f t="shared" si="3"/>
        <v>95</v>
      </c>
    </row>
    <row r="8" spans="1:22" ht="78.75" x14ac:dyDescent="0.25">
      <c r="A8" s="6">
        <v>4</v>
      </c>
      <c r="B8" s="32" t="s">
        <v>40</v>
      </c>
      <c r="C8" s="86" t="s">
        <v>68</v>
      </c>
      <c r="D8" s="86" t="s">
        <v>41</v>
      </c>
      <c r="E8" s="86" t="s">
        <v>42</v>
      </c>
      <c r="F8" s="33" t="s">
        <v>9</v>
      </c>
      <c r="G8" s="33">
        <v>150</v>
      </c>
      <c r="H8" s="34" t="s">
        <v>10</v>
      </c>
      <c r="I8" s="38">
        <v>10</v>
      </c>
      <c r="J8" s="35">
        <v>90</v>
      </c>
      <c r="K8" s="36"/>
      <c r="L8" s="10"/>
      <c r="M8" s="43"/>
      <c r="N8" s="41"/>
      <c r="O8" s="42" t="s">
        <v>97</v>
      </c>
      <c r="P8" s="96">
        <v>0</v>
      </c>
      <c r="Q8" s="47"/>
      <c r="R8" s="62"/>
      <c r="S8" s="45">
        <f t="shared" si="0"/>
        <v>150</v>
      </c>
      <c r="T8" s="30" t="e">
        <f t="shared" si="4"/>
        <v>#VALUE!</v>
      </c>
      <c r="U8" s="31">
        <f t="shared" si="2"/>
        <v>10</v>
      </c>
      <c r="V8" s="31">
        <f t="shared" si="3"/>
        <v>90</v>
      </c>
    </row>
    <row r="9" spans="1:22" ht="31.5" x14ac:dyDescent="0.25">
      <c r="A9" s="6">
        <v>5</v>
      </c>
      <c r="B9" s="79" t="s">
        <v>43</v>
      </c>
      <c r="C9" s="80" t="s">
        <v>69</v>
      </c>
      <c r="D9" s="80" t="s">
        <v>66</v>
      </c>
      <c r="E9" s="80" t="s">
        <v>44</v>
      </c>
      <c r="F9" s="81" t="s">
        <v>9</v>
      </c>
      <c r="G9" s="81">
        <v>150</v>
      </c>
      <c r="H9" s="82" t="s">
        <v>36</v>
      </c>
      <c r="I9" s="83">
        <v>5</v>
      </c>
      <c r="J9" s="84">
        <v>95</v>
      </c>
      <c r="K9" s="85"/>
      <c r="L9" s="10"/>
      <c r="M9" s="68">
        <v>149</v>
      </c>
      <c r="N9" s="69" t="s">
        <v>12</v>
      </c>
      <c r="O9" s="70">
        <v>965</v>
      </c>
      <c r="P9" s="56">
        <v>500</v>
      </c>
      <c r="Q9" s="98" t="s">
        <v>56</v>
      </c>
      <c r="R9" s="63">
        <v>1399</v>
      </c>
      <c r="S9" s="45">
        <f t="shared" si="0"/>
        <v>149</v>
      </c>
      <c r="T9" s="30">
        <f t="shared" si="4"/>
        <v>23660</v>
      </c>
      <c r="U9" s="31">
        <f t="shared" si="2"/>
        <v>5</v>
      </c>
      <c r="V9" s="31">
        <f t="shared" si="3"/>
        <v>95</v>
      </c>
    </row>
    <row r="10" spans="1:22" ht="211.9" customHeight="1" x14ac:dyDescent="0.25">
      <c r="A10" s="6">
        <v>6</v>
      </c>
      <c r="B10" s="32" t="s">
        <v>64</v>
      </c>
      <c r="C10" s="86" t="s">
        <v>70</v>
      </c>
      <c r="D10" s="86" t="s">
        <v>66</v>
      </c>
      <c r="E10" s="86" t="s">
        <v>44</v>
      </c>
      <c r="F10" s="33" t="s">
        <v>9</v>
      </c>
      <c r="G10" s="33">
        <v>150</v>
      </c>
      <c r="H10" s="34" t="s">
        <v>36</v>
      </c>
      <c r="I10" s="38">
        <v>5</v>
      </c>
      <c r="J10" s="35">
        <v>95</v>
      </c>
      <c r="K10" s="36" t="s">
        <v>67</v>
      </c>
      <c r="L10" s="10"/>
      <c r="M10" s="43">
        <v>149</v>
      </c>
      <c r="N10" s="41" t="s">
        <v>12</v>
      </c>
      <c r="O10" s="42">
        <v>1199</v>
      </c>
      <c r="P10" s="96">
        <v>500</v>
      </c>
      <c r="Q10" s="97" t="s">
        <v>56</v>
      </c>
      <c r="R10" s="66">
        <v>1499</v>
      </c>
      <c r="S10" s="45">
        <f t="shared" ref="S10" si="5">IF(ISBLANK(M10),G10,M10)</f>
        <v>149</v>
      </c>
      <c r="T10" s="30">
        <f t="shared" ref="T10" si="6">24*O10+P10</f>
        <v>29276</v>
      </c>
      <c r="U10" s="31">
        <f t="shared" ref="U10" si="7">I10</f>
        <v>5</v>
      </c>
      <c r="V10" s="31">
        <f t="shared" ref="V10" si="8">J10</f>
        <v>95</v>
      </c>
    </row>
    <row r="11" spans="1:22" ht="289.5" customHeight="1" x14ac:dyDescent="0.25">
      <c r="A11" s="6">
        <v>7</v>
      </c>
      <c r="B11" s="87" t="s">
        <v>45</v>
      </c>
      <c r="C11" s="88" t="s">
        <v>46</v>
      </c>
      <c r="D11" s="88" t="s">
        <v>47</v>
      </c>
      <c r="E11" s="88" t="s">
        <v>48</v>
      </c>
      <c r="F11" s="88" t="s">
        <v>9</v>
      </c>
      <c r="G11" s="88">
        <v>150</v>
      </c>
      <c r="H11" s="89" t="s">
        <v>71</v>
      </c>
      <c r="I11" s="90">
        <v>5</v>
      </c>
      <c r="J11" s="91">
        <v>95</v>
      </c>
      <c r="K11" s="92" t="s">
        <v>65</v>
      </c>
      <c r="L11" s="10"/>
      <c r="M11" s="109"/>
      <c r="N11" s="110"/>
      <c r="O11" s="111" t="s">
        <v>97</v>
      </c>
      <c r="P11" s="122">
        <v>0</v>
      </c>
      <c r="Q11" s="115"/>
      <c r="R11" s="95" t="s">
        <v>56</v>
      </c>
      <c r="S11" s="45">
        <f t="shared" si="0"/>
        <v>150</v>
      </c>
      <c r="T11" s="30" t="e">
        <f t="shared" si="4"/>
        <v>#VALUE!</v>
      </c>
      <c r="U11" s="31">
        <f t="shared" si="2"/>
        <v>5</v>
      </c>
      <c r="V11" s="31">
        <f t="shared" si="3"/>
        <v>95</v>
      </c>
    </row>
    <row r="12" spans="1:22" ht="40.15" customHeight="1" x14ac:dyDescent="0.25">
      <c r="A12" s="6">
        <v>8</v>
      </c>
      <c r="B12" s="99" t="s">
        <v>49</v>
      </c>
      <c r="C12" s="100" t="s">
        <v>46</v>
      </c>
      <c r="D12" s="100" t="s">
        <v>47</v>
      </c>
      <c r="E12" s="100" t="s">
        <v>48</v>
      </c>
      <c r="F12" s="100" t="s">
        <v>9</v>
      </c>
      <c r="G12" s="100">
        <v>150</v>
      </c>
      <c r="H12" s="101" t="s">
        <v>71</v>
      </c>
      <c r="I12" s="102">
        <v>5</v>
      </c>
      <c r="J12" s="103">
        <v>95</v>
      </c>
      <c r="K12" s="104"/>
      <c r="L12" s="10"/>
      <c r="M12" s="43"/>
      <c r="N12" s="41"/>
      <c r="O12" s="42" t="s">
        <v>97</v>
      </c>
      <c r="P12" s="42">
        <v>0</v>
      </c>
      <c r="Q12" s="119"/>
      <c r="R12" s="94" t="s">
        <v>56</v>
      </c>
      <c r="S12" s="45">
        <f t="shared" si="0"/>
        <v>150</v>
      </c>
      <c r="T12" s="30" t="e">
        <f t="shared" si="4"/>
        <v>#VALUE!</v>
      </c>
      <c r="U12" s="31">
        <f t="shared" si="2"/>
        <v>5</v>
      </c>
      <c r="V12" s="31">
        <f t="shared" si="3"/>
        <v>95</v>
      </c>
    </row>
    <row r="13" spans="1:22" ht="47.25" x14ac:dyDescent="0.25">
      <c r="A13" s="6">
        <v>9</v>
      </c>
      <c r="B13" s="79" t="s">
        <v>50</v>
      </c>
      <c r="C13" s="80" t="s">
        <v>51</v>
      </c>
      <c r="D13" s="81" t="s">
        <v>52</v>
      </c>
      <c r="E13" s="81" t="s">
        <v>53</v>
      </c>
      <c r="F13" s="81" t="s">
        <v>35</v>
      </c>
      <c r="G13" s="81">
        <v>150</v>
      </c>
      <c r="H13" s="82" t="s">
        <v>10</v>
      </c>
      <c r="I13" s="83">
        <v>5</v>
      </c>
      <c r="J13" s="84">
        <v>95</v>
      </c>
      <c r="K13" s="85"/>
      <c r="L13" s="10"/>
      <c r="M13" s="109"/>
      <c r="N13" s="110"/>
      <c r="O13" s="111" t="s">
        <v>97</v>
      </c>
      <c r="P13" s="122">
        <v>0</v>
      </c>
      <c r="Q13" s="112"/>
      <c r="R13" s="116"/>
      <c r="S13" s="45">
        <f t="shared" si="0"/>
        <v>150</v>
      </c>
      <c r="T13" s="30" t="e">
        <f t="shared" si="4"/>
        <v>#VALUE!</v>
      </c>
      <c r="U13" s="31">
        <f t="shared" si="2"/>
        <v>5</v>
      </c>
      <c r="V13" s="31">
        <f t="shared" si="3"/>
        <v>95</v>
      </c>
    </row>
    <row r="14" spans="1:22" ht="47.25" x14ac:dyDescent="0.25">
      <c r="A14" s="6">
        <v>10</v>
      </c>
      <c r="B14" s="32" t="s">
        <v>55</v>
      </c>
      <c r="C14" s="33" t="s">
        <v>58</v>
      </c>
      <c r="D14" s="33" t="s">
        <v>52</v>
      </c>
      <c r="E14" s="33" t="s">
        <v>54</v>
      </c>
      <c r="F14" s="33" t="s">
        <v>35</v>
      </c>
      <c r="G14" s="33">
        <v>150</v>
      </c>
      <c r="H14" s="34" t="s">
        <v>10</v>
      </c>
      <c r="I14" s="38">
        <v>5</v>
      </c>
      <c r="J14" s="35">
        <v>95</v>
      </c>
      <c r="K14" s="36"/>
      <c r="L14" s="10"/>
      <c r="M14" s="43"/>
      <c r="N14" s="41"/>
      <c r="O14" s="42" t="s">
        <v>97</v>
      </c>
      <c r="P14" s="42">
        <v>0</v>
      </c>
      <c r="Q14" s="47"/>
      <c r="R14" s="66"/>
      <c r="S14" s="45">
        <f t="shared" si="0"/>
        <v>150</v>
      </c>
      <c r="T14" s="30" t="e">
        <f t="shared" si="4"/>
        <v>#VALUE!</v>
      </c>
      <c r="U14" s="31">
        <f t="shared" si="2"/>
        <v>5</v>
      </c>
      <c r="V14" s="31">
        <f t="shared" si="3"/>
        <v>95</v>
      </c>
    </row>
    <row r="15" spans="1:22" ht="110.25" x14ac:dyDescent="0.25">
      <c r="A15" s="6">
        <v>11</v>
      </c>
      <c r="B15" s="79" t="s">
        <v>59</v>
      </c>
      <c r="C15" s="81" t="s">
        <v>60</v>
      </c>
      <c r="D15" s="81" t="s">
        <v>63</v>
      </c>
      <c r="E15" s="81" t="s">
        <v>61</v>
      </c>
      <c r="F15" s="81" t="s">
        <v>62</v>
      </c>
      <c r="G15" s="81">
        <v>150</v>
      </c>
      <c r="H15" s="82" t="s">
        <v>36</v>
      </c>
      <c r="I15" s="83">
        <v>5</v>
      </c>
      <c r="J15" s="84">
        <v>95</v>
      </c>
      <c r="K15" s="85"/>
      <c r="L15" s="10"/>
      <c r="M15" s="109"/>
      <c r="N15" s="110"/>
      <c r="O15" s="111" t="s">
        <v>97</v>
      </c>
      <c r="P15" s="122">
        <v>0</v>
      </c>
      <c r="Q15" s="98" t="s">
        <v>56</v>
      </c>
      <c r="R15" s="116"/>
      <c r="S15" s="45">
        <f t="shared" si="0"/>
        <v>150</v>
      </c>
      <c r="T15" s="30" t="e">
        <f t="shared" si="4"/>
        <v>#VALUE!</v>
      </c>
      <c r="U15" s="31">
        <f t="shared" si="2"/>
        <v>5</v>
      </c>
      <c r="V15" s="31">
        <f t="shared" si="3"/>
        <v>95</v>
      </c>
    </row>
    <row r="16" spans="1:22" ht="173.25" x14ac:dyDescent="0.25">
      <c r="A16" s="126">
        <v>12</v>
      </c>
      <c r="B16" s="130" t="s">
        <v>73</v>
      </c>
      <c r="C16" s="179" t="s">
        <v>74</v>
      </c>
      <c r="D16" s="179" t="s">
        <v>75</v>
      </c>
      <c r="E16" s="179" t="s">
        <v>76</v>
      </c>
      <c r="F16" s="167" t="s">
        <v>9</v>
      </c>
      <c r="G16" s="167">
        <v>200</v>
      </c>
      <c r="H16" s="168" t="s">
        <v>10</v>
      </c>
      <c r="I16" s="169">
        <v>10</v>
      </c>
      <c r="J16" s="170">
        <v>90</v>
      </c>
      <c r="K16" s="171"/>
      <c r="L16" s="127"/>
      <c r="M16" s="186"/>
      <c r="N16" s="192"/>
      <c r="O16" s="164" t="s">
        <v>97</v>
      </c>
      <c r="P16" s="187">
        <v>0</v>
      </c>
      <c r="Q16" s="188"/>
      <c r="R16" s="189"/>
      <c r="S16" s="139">
        <f t="shared" ref="S16:S24" si="9">IF(ISBLANK(M16),G16,M16)</f>
        <v>200</v>
      </c>
      <c r="T16" s="128" t="e">
        <f t="shared" ref="T16:T24" si="10">24*O16+P16</f>
        <v>#VALUE!</v>
      </c>
      <c r="U16" s="129">
        <f t="shared" ref="U16:U24" si="11">I16</f>
        <v>10</v>
      </c>
      <c r="V16" s="129">
        <f t="shared" ref="V16:V24" si="12">J16</f>
        <v>90</v>
      </c>
    </row>
    <row r="17" spans="1:22" ht="47.25" x14ac:dyDescent="0.25">
      <c r="A17" s="126">
        <v>13</v>
      </c>
      <c r="B17" s="172" t="s">
        <v>77</v>
      </c>
      <c r="C17" s="173" t="s">
        <v>78</v>
      </c>
      <c r="D17" s="173" t="s">
        <v>79</v>
      </c>
      <c r="E17" s="173" t="s">
        <v>76</v>
      </c>
      <c r="F17" s="174" t="s">
        <v>9</v>
      </c>
      <c r="G17" s="174">
        <v>150</v>
      </c>
      <c r="H17" s="175" t="s">
        <v>36</v>
      </c>
      <c r="I17" s="176">
        <v>5</v>
      </c>
      <c r="J17" s="177">
        <v>95</v>
      </c>
      <c r="K17" s="178"/>
      <c r="L17" s="127"/>
      <c r="M17" s="142">
        <v>149</v>
      </c>
      <c r="N17" s="143" t="s">
        <v>12</v>
      </c>
      <c r="O17" s="144">
        <v>1499</v>
      </c>
      <c r="P17" s="144">
        <v>500</v>
      </c>
      <c r="Q17" s="190" t="s">
        <v>56</v>
      </c>
      <c r="R17" s="145">
        <v>2100</v>
      </c>
      <c r="S17" s="139">
        <f t="shared" si="9"/>
        <v>149</v>
      </c>
      <c r="T17" s="128">
        <f t="shared" si="10"/>
        <v>36476</v>
      </c>
      <c r="U17" s="129">
        <f t="shared" si="11"/>
        <v>5</v>
      </c>
      <c r="V17" s="129">
        <f t="shared" si="12"/>
        <v>95</v>
      </c>
    </row>
    <row r="18" spans="1:22" ht="273" customHeight="1" x14ac:dyDescent="0.25">
      <c r="A18" s="126">
        <v>14</v>
      </c>
      <c r="B18" s="130" t="s">
        <v>80</v>
      </c>
      <c r="C18" s="179" t="s">
        <v>78</v>
      </c>
      <c r="D18" s="179" t="s">
        <v>79</v>
      </c>
      <c r="E18" s="179" t="s">
        <v>76</v>
      </c>
      <c r="F18" s="131" t="s">
        <v>9</v>
      </c>
      <c r="G18" s="131">
        <v>150</v>
      </c>
      <c r="H18" s="132" t="s">
        <v>36</v>
      </c>
      <c r="I18" s="135">
        <v>5</v>
      </c>
      <c r="J18" s="133">
        <v>95</v>
      </c>
      <c r="K18" s="134" t="s">
        <v>81</v>
      </c>
      <c r="L18" s="127"/>
      <c r="M18" s="138">
        <v>149</v>
      </c>
      <c r="N18" s="136" t="s">
        <v>12</v>
      </c>
      <c r="O18" s="137">
        <v>1699</v>
      </c>
      <c r="P18" s="187">
        <v>500</v>
      </c>
      <c r="Q18" s="191" t="s">
        <v>56</v>
      </c>
      <c r="R18" s="146">
        <v>2300</v>
      </c>
      <c r="S18" s="139">
        <f t="shared" si="9"/>
        <v>149</v>
      </c>
      <c r="T18" s="128">
        <f t="shared" si="10"/>
        <v>41276</v>
      </c>
      <c r="U18" s="129">
        <f t="shared" si="11"/>
        <v>5</v>
      </c>
      <c r="V18" s="129">
        <f t="shared" si="12"/>
        <v>95</v>
      </c>
    </row>
    <row r="19" spans="1:22" ht="150" customHeight="1" x14ac:dyDescent="0.25">
      <c r="A19" s="126">
        <v>15</v>
      </c>
      <c r="B19" s="172" t="s">
        <v>82</v>
      </c>
      <c r="C19" s="173" t="s">
        <v>83</v>
      </c>
      <c r="D19" s="173" t="s">
        <v>84</v>
      </c>
      <c r="E19" s="173" t="s">
        <v>85</v>
      </c>
      <c r="F19" s="174" t="s">
        <v>35</v>
      </c>
      <c r="G19" s="174">
        <v>150</v>
      </c>
      <c r="H19" s="175" t="s">
        <v>36</v>
      </c>
      <c r="I19" s="176">
        <v>5</v>
      </c>
      <c r="J19" s="177">
        <v>95</v>
      </c>
      <c r="K19" s="178" t="s">
        <v>86</v>
      </c>
      <c r="L19" s="127"/>
      <c r="M19" s="156">
        <v>149</v>
      </c>
      <c r="N19" s="157" t="s">
        <v>12</v>
      </c>
      <c r="O19" s="158">
        <v>1060</v>
      </c>
      <c r="P19" s="144">
        <v>500</v>
      </c>
      <c r="Q19" s="190" t="s">
        <v>56</v>
      </c>
      <c r="R19" s="147">
        <v>2300</v>
      </c>
      <c r="S19" s="139">
        <f t="shared" si="9"/>
        <v>149</v>
      </c>
      <c r="T19" s="128">
        <f t="shared" si="10"/>
        <v>25940</v>
      </c>
      <c r="U19" s="129">
        <f t="shared" si="11"/>
        <v>5</v>
      </c>
      <c r="V19" s="129">
        <f t="shared" si="12"/>
        <v>95</v>
      </c>
    </row>
    <row r="20" spans="1:22" ht="366" customHeight="1" x14ac:dyDescent="0.25">
      <c r="A20" s="126">
        <v>16</v>
      </c>
      <c r="B20" s="166" t="s">
        <v>87</v>
      </c>
      <c r="C20" s="167" t="s">
        <v>83</v>
      </c>
      <c r="D20" s="167" t="s">
        <v>84</v>
      </c>
      <c r="E20" s="167" t="s">
        <v>88</v>
      </c>
      <c r="F20" s="167" t="s">
        <v>35</v>
      </c>
      <c r="G20" s="167">
        <v>150</v>
      </c>
      <c r="H20" s="168" t="s">
        <v>36</v>
      </c>
      <c r="I20" s="169">
        <v>5</v>
      </c>
      <c r="J20" s="170">
        <v>95</v>
      </c>
      <c r="K20" s="171" t="s">
        <v>89</v>
      </c>
      <c r="L20" s="127"/>
      <c r="M20" s="138">
        <v>149</v>
      </c>
      <c r="N20" s="136" t="s">
        <v>12</v>
      </c>
      <c r="O20" s="137">
        <v>1299</v>
      </c>
      <c r="P20" s="187">
        <v>500</v>
      </c>
      <c r="Q20" s="191" t="s">
        <v>56</v>
      </c>
      <c r="R20" s="146">
        <v>2500</v>
      </c>
      <c r="S20" s="139">
        <f t="shared" si="9"/>
        <v>149</v>
      </c>
      <c r="T20" s="128">
        <f t="shared" si="10"/>
        <v>31676</v>
      </c>
      <c r="U20" s="129">
        <f t="shared" si="11"/>
        <v>5</v>
      </c>
      <c r="V20" s="129">
        <f t="shared" si="12"/>
        <v>95</v>
      </c>
    </row>
    <row r="21" spans="1:22" ht="63" x14ac:dyDescent="0.25">
      <c r="A21" s="126">
        <v>17</v>
      </c>
      <c r="B21" s="180" t="s">
        <v>90</v>
      </c>
      <c r="C21" s="181" t="s">
        <v>91</v>
      </c>
      <c r="D21" s="181" t="s">
        <v>92</v>
      </c>
      <c r="E21" s="181" t="s">
        <v>93</v>
      </c>
      <c r="F21" s="181" t="s">
        <v>9</v>
      </c>
      <c r="G21" s="181">
        <v>150</v>
      </c>
      <c r="H21" s="182" t="s">
        <v>36</v>
      </c>
      <c r="I21" s="183">
        <v>5</v>
      </c>
      <c r="J21" s="184">
        <v>95</v>
      </c>
      <c r="K21" s="185"/>
      <c r="L21" s="127"/>
      <c r="M21" s="156"/>
      <c r="N21" s="157"/>
      <c r="O21" s="158" t="s">
        <v>97</v>
      </c>
      <c r="P21" s="144">
        <v>0</v>
      </c>
      <c r="Q21" s="190" t="s">
        <v>56</v>
      </c>
      <c r="R21" s="147"/>
      <c r="S21" s="139">
        <f t="shared" si="9"/>
        <v>150</v>
      </c>
      <c r="T21" s="128" t="e">
        <f t="shared" si="10"/>
        <v>#VALUE!</v>
      </c>
      <c r="U21" s="129">
        <f t="shared" si="11"/>
        <v>5</v>
      </c>
      <c r="V21" s="129">
        <f t="shared" si="12"/>
        <v>95</v>
      </c>
    </row>
    <row r="22" spans="1:22" ht="249" customHeight="1" x14ac:dyDescent="0.25">
      <c r="A22" s="126">
        <v>18</v>
      </c>
      <c r="B22" s="130" t="s">
        <v>94</v>
      </c>
      <c r="C22" s="131" t="s">
        <v>95</v>
      </c>
      <c r="D22" s="131" t="s">
        <v>92</v>
      </c>
      <c r="E22" s="131" t="s">
        <v>93</v>
      </c>
      <c r="F22" s="131" t="s">
        <v>9</v>
      </c>
      <c r="G22" s="131">
        <v>150</v>
      </c>
      <c r="H22" s="132" t="s">
        <v>36</v>
      </c>
      <c r="I22" s="135">
        <v>5</v>
      </c>
      <c r="J22" s="133">
        <v>95</v>
      </c>
      <c r="K22" s="134" t="s">
        <v>96</v>
      </c>
      <c r="L22" s="127"/>
      <c r="M22" s="138"/>
      <c r="N22" s="136"/>
      <c r="O22" s="137" t="s">
        <v>97</v>
      </c>
      <c r="P22" s="187">
        <v>0</v>
      </c>
      <c r="Q22" s="191" t="s">
        <v>56</v>
      </c>
      <c r="R22" s="146"/>
      <c r="S22" s="139">
        <f t="shared" si="9"/>
        <v>150</v>
      </c>
      <c r="T22" s="128" t="e">
        <f t="shared" si="10"/>
        <v>#VALUE!</v>
      </c>
      <c r="U22" s="129">
        <f t="shared" si="11"/>
        <v>5</v>
      </c>
      <c r="V22" s="129">
        <f t="shared" si="12"/>
        <v>95</v>
      </c>
    </row>
    <row r="23" spans="1:22" ht="40.15" customHeight="1" x14ac:dyDescent="0.25">
      <c r="A23" s="126">
        <v>9</v>
      </c>
      <c r="B23" s="150"/>
      <c r="C23" s="151"/>
      <c r="D23" s="151"/>
      <c r="E23" s="151"/>
      <c r="F23" s="151"/>
      <c r="G23" s="151"/>
      <c r="H23" s="152"/>
      <c r="I23" s="153"/>
      <c r="J23" s="154"/>
      <c r="K23" s="155"/>
      <c r="L23" s="127"/>
      <c r="M23" s="156"/>
      <c r="N23" s="157"/>
      <c r="O23" s="158"/>
      <c r="P23" s="144">
        <v>0</v>
      </c>
      <c r="Q23" s="140"/>
      <c r="R23" s="147"/>
      <c r="S23" s="139">
        <f t="shared" si="9"/>
        <v>0</v>
      </c>
      <c r="T23" s="128">
        <f t="shared" si="10"/>
        <v>0</v>
      </c>
      <c r="U23" s="129">
        <f t="shared" si="11"/>
        <v>0</v>
      </c>
      <c r="V23" s="129">
        <f t="shared" si="12"/>
        <v>0</v>
      </c>
    </row>
    <row r="24" spans="1:22" ht="40.15" customHeight="1" x14ac:dyDescent="0.25">
      <c r="A24" s="126">
        <v>10</v>
      </c>
      <c r="B24" s="130"/>
      <c r="C24" s="131"/>
      <c r="D24" s="131"/>
      <c r="E24" s="131"/>
      <c r="F24" s="131"/>
      <c r="G24" s="131"/>
      <c r="H24" s="132"/>
      <c r="I24" s="135"/>
      <c r="J24" s="133"/>
      <c r="K24" s="134"/>
      <c r="L24" s="127"/>
      <c r="M24" s="138"/>
      <c r="N24" s="136"/>
      <c r="O24" s="137"/>
      <c r="P24" s="165">
        <v>0</v>
      </c>
      <c r="Q24" s="141"/>
      <c r="R24" s="146"/>
      <c r="S24" s="139">
        <f t="shared" si="9"/>
        <v>0</v>
      </c>
      <c r="T24" s="128">
        <f t="shared" si="10"/>
        <v>0</v>
      </c>
      <c r="U24" s="129">
        <f t="shared" si="11"/>
        <v>0</v>
      </c>
      <c r="V24" s="129">
        <f t="shared" si="12"/>
        <v>0</v>
      </c>
    </row>
    <row r="25" spans="1:22" ht="40.15" customHeight="1" x14ac:dyDescent="0.25">
      <c r="A25" s="126">
        <v>11</v>
      </c>
      <c r="B25" s="159"/>
      <c r="C25" s="160"/>
      <c r="D25" s="151"/>
      <c r="E25" s="160"/>
      <c r="F25" s="160"/>
      <c r="G25" s="160"/>
      <c r="H25" s="161"/>
      <c r="I25" s="162"/>
      <c r="J25" s="163"/>
      <c r="K25" s="155"/>
      <c r="L25" s="127"/>
      <c r="M25" s="156"/>
      <c r="N25" s="157"/>
      <c r="O25" s="158"/>
      <c r="P25" s="144">
        <v>0</v>
      </c>
      <c r="Q25" s="148"/>
      <c r="R25" s="149"/>
      <c r="S25" s="139">
        <v>0</v>
      </c>
      <c r="T25" s="128">
        <v>0</v>
      </c>
      <c r="U25" s="129">
        <v>0</v>
      </c>
      <c r="V25" s="129"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43"/>
      <c r="N26" s="41"/>
      <c r="O26" s="42"/>
      <c r="P26" s="42">
        <v>0</v>
      </c>
      <c r="Q26" s="47"/>
      <c r="R26" s="66"/>
      <c r="S26" s="45">
        <f t="shared" ref="S26:S32" si="13">IF(ISBLANK(M26),G26,M26)</f>
        <v>0</v>
      </c>
      <c r="T26" s="30">
        <f t="shared" ref="T26:T32" si="14">24*O26+P26</f>
        <v>0</v>
      </c>
      <c r="U26" s="31">
        <f t="shared" ref="U26:U32" si="15">I26</f>
        <v>0</v>
      </c>
      <c r="V26" s="31">
        <f t="shared" ref="V26:V32" si="16">J26</f>
        <v>0</v>
      </c>
    </row>
    <row r="27" spans="1:22" ht="40.15" customHeight="1" x14ac:dyDescent="0.25">
      <c r="A27" s="6">
        <v>23</v>
      </c>
      <c r="B27" s="79"/>
      <c r="C27" s="81"/>
      <c r="D27" s="81"/>
      <c r="E27" s="81"/>
      <c r="F27" s="81"/>
      <c r="G27" s="81"/>
      <c r="H27" s="82"/>
      <c r="I27" s="83"/>
      <c r="J27" s="84"/>
      <c r="K27" s="85"/>
      <c r="L27" s="10"/>
      <c r="M27" s="109"/>
      <c r="N27" s="110"/>
      <c r="O27" s="111"/>
      <c r="P27" s="114">
        <v>0</v>
      </c>
      <c r="Q27" s="112"/>
      <c r="R27" s="116"/>
      <c r="S27" s="45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44"/>
      <c r="M28" s="43"/>
      <c r="N28" s="41"/>
      <c r="O28" s="42"/>
      <c r="P28" s="42">
        <v>0</v>
      </c>
      <c r="Q28" s="120"/>
      <c r="R28" s="66"/>
      <c r="S28" s="45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ht="40.15" customHeight="1" x14ac:dyDescent="0.25">
      <c r="A29" s="6">
        <v>25</v>
      </c>
      <c r="B29" s="79"/>
      <c r="C29" s="81"/>
      <c r="D29" s="81"/>
      <c r="E29" s="81"/>
      <c r="F29" s="81"/>
      <c r="G29" s="81"/>
      <c r="H29" s="82"/>
      <c r="I29" s="83"/>
      <c r="J29" s="84"/>
      <c r="K29" s="85"/>
      <c r="L29" s="44"/>
      <c r="M29" s="109"/>
      <c r="N29" s="110"/>
      <c r="O29" s="111"/>
      <c r="P29" s="114">
        <v>0</v>
      </c>
      <c r="Q29" s="117"/>
      <c r="R29" s="116"/>
      <c r="S29" s="45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ht="40.15" customHeight="1" x14ac:dyDescent="0.25">
      <c r="A30" s="6">
        <v>26</v>
      </c>
      <c r="B30" s="105"/>
      <c r="C30" s="86"/>
      <c r="D30" s="33"/>
      <c r="E30" s="86"/>
      <c r="F30" s="86"/>
      <c r="G30" s="86"/>
      <c r="H30" s="106"/>
      <c r="I30" s="107"/>
      <c r="J30" s="108"/>
      <c r="K30" s="36"/>
      <c r="L30" s="44"/>
      <c r="M30" s="43"/>
      <c r="N30" s="41"/>
      <c r="O30" s="42"/>
      <c r="P30" s="42">
        <v>0</v>
      </c>
      <c r="Q30" s="121"/>
      <c r="R30" s="66"/>
      <c r="S30" s="45">
        <f t="shared" si="13"/>
        <v>0</v>
      </c>
      <c r="T30" s="30">
        <f t="shared" si="14"/>
        <v>0</v>
      </c>
      <c r="U30" s="31">
        <f t="shared" si="15"/>
        <v>0</v>
      </c>
      <c r="V30" s="31">
        <f t="shared" si="16"/>
        <v>0</v>
      </c>
    </row>
    <row r="31" spans="1:22" ht="40.15" customHeight="1" x14ac:dyDescent="0.25">
      <c r="A31" s="6">
        <v>27</v>
      </c>
      <c r="B31" s="79"/>
      <c r="C31" s="81"/>
      <c r="D31" s="81"/>
      <c r="E31" s="81"/>
      <c r="F31" s="81"/>
      <c r="G31" s="81"/>
      <c r="H31" s="82"/>
      <c r="I31" s="83"/>
      <c r="J31" s="84"/>
      <c r="K31" s="85"/>
      <c r="L31" s="44"/>
      <c r="M31" s="109"/>
      <c r="N31" s="110"/>
      <c r="O31" s="111"/>
      <c r="P31" s="114">
        <v>0</v>
      </c>
      <c r="Q31" s="118"/>
      <c r="R31" s="116"/>
      <c r="S31" s="45">
        <f t="shared" si="13"/>
        <v>0</v>
      </c>
      <c r="T31" s="30">
        <f t="shared" si="14"/>
        <v>0</v>
      </c>
      <c r="U31" s="31">
        <f t="shared" si="15"/>
        <v>0</v>
      </c>
      <c r="V31" s="31">
        <f t="shared" si="16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44"/>
      <c r="M32" s="43"/>
      <c r="N32" s="41"/>
      <c r="O32" s="42"/>
      <c r="P32" s="42">
        <v>0</v>
      </c>
      <c r="Q32" s="121"/>
      <c r="R32" s="66"/>
      <c r="S32" s="45">
        <f t="shared" si="13"/>
        <v>0</v>
      </c>
      <c r="T32" s="30">
        <f t="shared" si="14"/>
        <v>0</v>
      </c>
      <c r="U32" s="31">
        <f t="shared" si="15"/>
        <v>0</v>
      </c>
      <c r="V32" s="31">
        <f t="shared" si="16"/>
        <v>0</v>
      </c>
    </row>
    <row r="33" spans="1:22" ht="40.15" customHeight="1" x14ac:dyDescent="0.25">
      <c r="A33" s="6">
        <v>29</v>
      </c>
      <c r="B33" s="79"/>
      <c r="C33" s="81"/>
      <c r="D33" s="81"/>
      <c r="E33" s="81"/>
      <c r="F33" s="81"/>
      <c r="G33" s="81"/>
      <c r="H33" s="82"/>
      <c r="I33" s="83"/>
      <c r="J33" s="84"/>
      <c r="K33" s="85"/>
      <c r="L33" s="65"/>
      <c r="M33" s="109"/>
      <c r="N33" s="110"/>
      <c r="O33" s="111"/>
      <c r="P33" s="114">
        <v>0</v>
      </c>
      <c r="Q33" s="118"/>
      <c r="R33" s="113"/>
      <c r="S33" s="45">
        <f t="shared" ref="S33" si="17">IF(ISBLANK(M33),G33,M33)</f>
        <v>0</v>
      </c>
      <c r="T33" s="30">
        <f t="shared" ref="T33" si="18">24*O33+P33</f>
        <v>0</v>
      </c>
      <c r="U33" s="31">
        <f t="shared" ref="U33" si="19">I33</f>
        <v>0</v>
      </c>
      <c r="V33" s="31">
        <f t="shared" ref="V33" si="20">J33</f>
        <v>0</v>
      </c>
    </row>
    <row r="34" spans="1:22" ht="40.15" customHeight="1" x14ac:dyDescent="0.25">
      <c r="A34" s="6">
        <v>30</v>
      </c>
      <c r="B34" s="32"/>
      <c r="C34" s="33"/>
      <c r="D34" s="33"/>
      <c r="E34" s="33"/>
      <c r="F34" s="33"/>
      <c r="G34" s="33"/>
      <c r="H34" s="34"/>
      <c r="I34" s="32"/>
      <c r="J34" s="35"/>
      <c r="K34" s="36"/>
      <c r="L34" s="10"/>
      <c r="M34" s="43"/>
      <c r="N34" s="41"/>
      <c r="O34" s="42"/>
      <c r="P34" s="42">
        <v>0</v>
      </c>
      <c r="Q34" s="71"/>
      <c r="R34" s="62"/>
      <c r="S34" s="45">
        <f t="shared" ref="S34" si="21">IF(ISBLANK(M34),G34,M34)</f>
        <v>0</v>
      </c>
      <c r="T34" s="30">
        <f t="shared" ref="T34" si="22">24*O34+P34</f>
        <v>0</v>
      </c>
      <c r="U34" s="31">
        <f t="shared" ref="U34" si="23">I34</f>
        <v>0</v>
      </c>
      <c r="V34" s="31">
        <f t="shared" ref="V34" si="24">J34</f>
        <v>0</v>
      </c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  <row r="128406" spans="19:20" x14ac:dyDescent="0.25">
      <c r="S128406" s="1"/>
      <c r="T128406" s="1"/>
    </row>
  </sheetData>
  <sortState xmlns:xlrd2="http://schemas.microsoft.com/office/spreadsheetml/2017/richdata2" ref="B6:AE33">
    <sortCondition ref="B6"/>
  </sortState>
  <mergeCells count="5">
    <mergeCell ref="A1:K1"/>
    <mergeCell ref="M2:P3"/>
    <mergeCell ref="Q3:R3"/>
    <mergeCell ref="I3:J3"/>
    <mergeCell ref="S3:V3"/>
  </mergeCells>
  <conditionalFormatting sqref="S5:S9 S11:S15 S25:S34">
    <cfRule type="expression" dxfId="2" priority="277">
      <formula>M5&gt;G5</formula>
    </cfRule>
    <cfRule type="expression" priority="278">
      <formula>$M$5&gt;$G$5</formula>
    </cfRule>
  </conditionalFormatting>
  <conditionalFormatting sqref="S10">
    <cfRule type="expression" dxfId="1" priority="3">
      <formula>M10&gt;G10</formula>
    </cfRule>
    <cfRule type="expression" priority="4">
      <formula>$M$5&gt;$G$5</formula>
    </cfRule>
  </conditionalFormatting>
  <conditionalFormatting sqref="S16:S24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3" xr:uid="{00000000-0002-0000-0000-000000000000}">
      <formula1>"YES, NO"</formula1>
    </dataValidation>
    <dataValidation type="decimal" showInputMessage="1" showErrorMessage="1" sqref="P6:P3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F52E30-94E8-473F-9B2F-E2AF805B2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6B0C39-C190-48F6-9DDC-352E0EF137B8}">
  <ds:schemaRefs>
    <ds:schemaRef ds:uri="http://schemas.microsoft.com/sharepoint/v3"/>
    <ds:schemaRef ds:uri="http://schemas.openxmlformats.org/package/2006/metadata/core-properties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B88B08B-7847-4AA8-98F4-0152D1F3F9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2020-03-17T18:06:54Z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0d426f1a-d7f1-4197-bda5-b678d0443de0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