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0-RFQ-053\N20-RFQ-053 Response Documents\"/>
    </mc:Choice>
  </mc:AlternateContent>
  <xr:revisionPtr revIDLastSave="0" documentId="13_ncr:1_{DC8C00B2-F094-4FE4-8C13-9317E1311AA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9" i="4"/>
  <c r="U9" i="4"/>
  <c r="T9" i="4"/>
  <c r="S9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<sst xmlns="http://schemas.openxmlformats.org/spreadsheetml/2006/main" count="80" uniqueCount="58">
  <si>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</si>
  <si>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</si>
  <si>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</si>
  <si>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</si>
  <si>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</si>
  <si>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</si>
  <si>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</si>
  <si>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</si>
  <si>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</si>
  <si>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</si>
  <si>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</si>
  <si>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</si>
  <si>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</si>
  <si>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</si>
  <si>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</si>
  <si>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</si>
  <si>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</si>
  <si>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</si>
  <si>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</si>
  <si>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</si>
  <si>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</si>
  <si>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</si>
  <si>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</si>
  <si>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</si>
  <si>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</si>
  <si>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</si>
  <si>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</si>
  <si>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</si>
  <si>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</si>
  <si>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</si>
  <si>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</si>
  <si>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PE-KEN0303/DOLS5301</t>
  </si>
  <si>
    <t>VE-KEN0303/DOLS5301</t>
  </si>
  <si>
    <t>3311 W CLEARWATER AVE STE B140
KENNEWICK WA 99336-2776</t>
  </si>
  <si>
    <t>Install per attached site map in LAN room near customer router</t>
  </si>
  <si>
    <t>Natalie 509-734-7133 smolina@dol.wa.gov</t>
  </si>
  <si>
    <t>200M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</si>
  <si>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</si>
  <si>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DOCGHB1</t>
  </si>
  <si>
    <t>Kevin Duffy
253-858-4627
kevin.duffy@doc1.wa.gov</t>
  </si>
  <si>
    <t>Y building</t>
  </si>
  <si>
    <t>This is a redundant / diverse circuit for this site, to support high availability. Existing circuit is provided by Magna5 via Comcast. Proposed solution must not utilize  Magna5 or Comcast.</t>
  </si>
  <si>
    <t>Washington Corrections Center for Women (WCCW)
9601 Bujacich Rd NW,
Gig Harbor, WA  98332-8300</t>
  </si>
  <si>
    <t>Evaluation  Model for Solicitation Number N20-RFQ-053</t>
  </si>
  <si>
    <t>PE-MSL1301/DSHS1077</t>
  </si>
  <si>
    <t>1651 S Pilgrim St                                     Moses Lake, WA 98837</t>
  </si>
  <si>
    <t>Liz Knigge                                                360-902-7531                                        kniggel@dshs.wa.gov</t>
  </si>
  <si>
    <t>Circuit handoff LAN Room, Bldg 1651, no further than 10ft of DSHS Router.   Refer to LCON for details on circuit termination.</t>
  </si>
  <si>
    <t>NO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</si>
  <si>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</si>
  <si>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</si>
  <si>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N/A</t>
  </si>
  <si>
    <t>VE-MSL1301/DSHS1077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</si>
  <si>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</si>
  <si>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DOCOLY8</t>
  </si>
  <si>
    <t>Nisqually Corrections
11702 Yelm Hwy SE
Olympia, WA  98513-9109</t>
  </si>
  <si>
    <t xml:space="preserve">Mark Mosebach
360-449-7658
memosebach@doc1.wa.gov
Building Contact:
Jeff Smith (Nisqually Corrections)
360-459-9603
smith.jeff@nisqually-nsn.gov </t>
  </si>
  <si>
    <t>Work with LCON/Building contact for circuit termination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</si>
</sst>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0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0" zoomScaleNormal="80" workbookViewId="0">
      <selection activeCell="R6" sqref="R6:R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0" t="s">
        <v>43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1" t="s">
        <v>30</v>
      </c>
      <c r="N2" s="132"/>
      <c r="O2" s="132"/>
      <c r="P2" s="132"/>
      <c r="Q2" s="81"/>
      <c r="R2" s="85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37" t="s">
        <v>15</v>
      </c>
      <c r="J3" s="138"/>
      <c r="K3" s="15"/>
      <c r="L3" s="16"/>
      <c r="M3" s="133"/>
      <c r="N3" s="134"/>
      <c r="O3" s="134"/>
      <c r="P3" s="134"/>
      <c r="Q3" s="135" t="s">
        <v>28</v>
      </c>
      <c r="R3" s="136"/>
      <c r="S3" s="139" t="s">
        <v>21</v>
      </c>
      <c r="T3" s="139"/>
      <c r="U3" s="139"/>
      <c r="V3" s="139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V22" si="2">I5</f>
        <v>10</v>
      </c>
      <c r="V5" s="30">
        <f t="shared" ref="V5:V22" si="3">J5</f>
        <v>90</v>
      </c>
    </row>
    <row r="6" spans="1:22" ht="47.25" x14ac:dyDescent="0.25">
      <c r="A6" s="6">
        <v>2</v>
      </c>
      <c r="B6" s="33" t="s">
        <v>31</v>
      </c>
      <c r="C6" s="121" t="s">
        <v>33</v>
      </c>
      <c r="D6" s="121" t="s">
        <v>35</v>
      </c>
      <c r="E6" s="121" t="s">
        <v>34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51">
        <v>90</v>
      </c>
      <c r="N6" s="48" t="s">
        <v>12</v>
      </c>
      <c r="O6" s="49">
        <v>843.75</v>
      </c>
      <c r="P6" s="49">
        <v>1875</v>
      </c>
      <c r="Q6" s="129">
        <v>687.5</v>
      </c>
      <c r="R6" s="50">
        <v>1187.5</v>
      </c>
      <c r="S6" s="53">
        <f t="shared" si="0"/>
        <v>90</v>
      </c>
      <c r="T6" s="31">
        <f t="shared" si="1"/>
        <v>22125</v>
      </c>
      <c r="U6" s="128">
        <f t="shared" si="2"/>
        <v>5</v>
      </c>
      <c r="V6" s="128">
        <f t="shared" si="2"/>
        <v>95</v>
      </c>
    </row>
    <row r="7" spans="1:22" ht="204.75" x14ac:dyDescent="0.25">
      <c r="A7" s="6">
        <v>3</v>
      </c>
      <c r="B7" s="114" t="s">
        <v>32</v>
      </c>
      <c r="C7" s="115" t="s">
        <v>33</v>
      </c>
      <c r="D7" s="115" t="s">
        <v>35</v>
      </c>
      <c r="E7" s="115" t="s">
        <v>34</v>
      </c>
      <c r="F7" s="116" t="s">
        <v>9</v>
      </c>
      <c r="G7" s="116">
        <v>150</v>
      </c>
      <c r="H7" s="117" t="s">
        <v>36</v>
      </c>
      <c r="I7" s="118">
        <v>5</v>
      </c>
      <c r="J7" s="119">
        <v>95</v>
      </c>
      <c r="K7" s="120" t="s">
        <v>37</v>
      </c>
      <c r="L7" s="10"/>
      <c r="M7" s="63">
        <v>90</v>
      </c>
      <c r="N7" s="64" t="s">
        <v>12</v>
      </c>
      <c r="O7" s="65">
        <v>875</v>
      </c>
      <c r="P7" s="65">
        <v>1875</v>
      </c>
      <c r="Q7" s="71">
        <v>718.75</v>
      </c>
      <c r="R7" s="72">
        <v>1218.75</v>
      </c>
      <c r="S7" s="54">
        <f t="shared" si="0"/>
        <v>90</v>
      </c>
      <c r="T7" s="31">
        <f t="shared" ref="T7:T22" si="4">24*O7+P7</f>
        <v>22875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38</v>
      </c>
      <c r="C8" s="121" t="s">
        <v>42</v>
      </c>
      <c r="D8" s="121" t="s">
        <v>39</v>
      </c>
      <c r="E8" s="121" t="s">
        <v>40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41</v>
      </c>
      <c r="L8" s="10"/>
      <c r="M8" s="51"/>
      <c r="N8" s="48"/>
      <c r="O8" s="49"/>
      <c r="P8" s="107">
        <v>0</v>
      </c>
      <c r="Q8" s="56"/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114" t="s">
        <v>44</v>
      </c>
      <c r="C9" s="115" t="s">
        <v>45</v>
      </c>
      <c r="D9" s="115" t="s">
        <v>46</v>
      </c>
      <c r="E9" s="115" t="s">
        <v>47</v>
      </c>
      <c r="F9" s="116" t="s">
        <v>48</v>
      </c>
      <c r="G9" s="116">
        <v>150</v>
      </c>
      <c r="H9" s="117" t="s">
        <v>49</v>
      </c>
      <c r="I9" s="118">
        <v>5</v>
      </c>
      <c r="J9" s="119">
        <v>95</v>
      </c>
      <c r="K9" s="120" t="s">
        <v>50</v>
      </c>
      <c r="L9" s="10"/>
      <c r="M9" s="92">
        <v>90</v>
      </c>
      <c r="N9" s="93" t="s">
        <v>12</v>
      </c>
      <c r="O9" s="94">
        <v>1187.5</v>
      </c>
      <c r="P9" s="65">
        <v>1875</v>
      </c>
      <c r="Q9" s="55">
        <v>687.5</v>
      </c>
      <c r="R9" s="74" t="s">
        <v>51</v>
      </c>
      <c r="S9" s="53">
        <f t="shared" ref="S9:S11" si="5">IF(ISBLANK(M9),G9,M9)</f>
        <v>90</v>
      </c>
      <c r="T9" s="31">
        <f t="shared" ref="T9:T11" si="6">24*O9+P9</f>
        <v>30375</v>
      </c>
      <c r="U9" s="32">
        <f t="shared" ref="U9:U11" si="7">I9</f>
        <v>5</v>
      </c>
      <c r="V9" s="32">
        <f t="shared" ref="V9:V11" si="8">J9</f>
        <v>95</v>
      </c>
    </row>
    <row r="10" spans="1:22" ht="315" x14ac:dyDescent="0.25">
      <c r="A10" s="6">
        <v>6</v>
      </c>
      <c r="B10" s="108" t="s">
        <v>52</v>
      </c>
      <c r="C10" s="109" t="s">
        <v>45</v>
      </c>
      <c r="D10" s="109" t="s">
        <v>46</v>
      </c>
      <c r="E10" s="109" t="s">
        <v>47</v>
      </c>
      <c r="F10" s="109" t="s">
        <v>48</v>
      </c>
      <c r="G10" s="109">
        <v>150</v>
      </c>
      <c r="H10" s="110" t="s">
        <v>49</v>
      </c>
      <c r="I10" s="111">
        <v>5</v>
      </c>
      <c r="J10" s="112">
        <v>95</v>
      </c>
      <c r="K10" s="113" t="s">
        <v>53</v>
      </c>
      <c r="L10" s="10"/>
      <c r="M10" s="51">
        <v>90</v>
      </c>
      <c r="N10" s="48" t="s">
        <v>12</v>
      </c>
      <c r="O10" s="49">
        <v>1218.75</v>
      </c>
      <c r="P10" s="107">
        <v>1875</v>
      </c>
      <c r="Q10" s="75">
        <v>718.75</v>
      </c>
      <c r="R10" s="73" t="s">
        <v>51</v>
      </c>
      <c r="S10" s="53">
        <f t="shared" si="5"/>
        <v>90</v>
      </c>
      <c r="T10" s="31">
        <f t="shared" si="6"/>
        <v>31125</v>
      </c>
      <c r="U10" s="32">
        <f t="shared" si="7"/>
        <v>5</v>
      </c>
      <c r="V10" s="32">
        <f t="shared" si="8"/>
        <v>95</v>
      </c>
    </row>
    <row r="11" spans="1:22" ht="126" x14ac:dyDescent="0.25">
      <c r="A11" s="6">
        <v>7</v>
      </c>
      <c r="B11" s="122" t="s">
        <v>54</v>
      </c>
      <c r="C11" s="123" t="s">
        <v>55</v>
      </c>
      <c r="D11" s="123" t="s">
        <v>56</v>
      </c>
      <c r="E11" s="123" t="s">
        <v>57</v>
      </c>
      <c r="F11" s="123" t="s">
        <v>48</v>
      </c>
      <c r="G11" s="123">
        <v>150</v>
      </c>
      <c r="H11" s="124" t="s">
        <v>10</v>
      </c>
      <c r="I11" s="125">
        <v>5</v>
      </c>
      <c r="J11" s="126">
        <v>95</v>
      </c>
      <c r="K11" s="127"/>
      <c r="L11" s="10"/>
      <c r="M11" s="92"/>
      <c r="N11" s="93"/>
      <c r="O11" s="94"/>
      <c r="P11" s="65">
        <v>0</v>
      </c>
      <c r="Q11" s="76"/>
      <c r="R11" s="74"/>
      <c r="S11" s="53">
        <f t="shared" si="5"/>
        <v>150</v>
      </c>
      <c r="T11" s="31">
        <f t="shared" si="6"/>
        <v>0</v>
      </c>
      <c r="U11" s="32">
        <f t="shared" si="7"/>
        <v>5</v>
      </c>
      <c r="V11" s="32">
        <f t="shared" si="8"/>
        <v>95</v>
      </c>
    </row>
    <row r="12" spans="1:22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07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7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7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7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7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7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7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7">
        <v>0</v>
      </c>
      <c r="Q26" s="56"/>
      <c r="R26" s="73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7">
        <v>0</v>
      </c>
      <c r="Q28" s="80"/>
      <c r="R28" s="73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7">
        <v>0</v>
      </c>
      <c r="Q30" s="106"/>
      <c r="R30" s="73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7">
        <v>0</v>
      </c>
      <c r="Q32" s="106"/>
      <c r="R32" s="83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8 S12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9:S11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Response&amp;C6-25-2020&amp;RPage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F88A6B-1E76-404F-BA82-952E69E4BB52}">
  <ds:schemaRefs>
    <ds:schemaRef ds:uri="7d544bdc-a7fa-4516-973e-3ad2926cbdd1"/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4C4365F-9B6C-4D4F-868D-28A2FB52882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BF63D8-7F98-47A5-AC49-BAFCCC1BF0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2020-06-25T17:01:46Z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b234a60e-dfea-48e0-9dcb-fdf6aecf0090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