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6354BA56-4AAC-4AFD-9086-3D874F9D9057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 iterate="1" iterateCount="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5" i="4" l="1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/>
  <c r="U14" i="4"/>
  <c r="T14" i="4"/>
  <c r="S14" i="4"/>
  <c r="V13" i="4"/>
  <c r="U13" i="4"/>
  <c r="T13" i="4"/>
  <c r="S13" i="4"/>
  <c r="S30" i="4" l="1"/>
  <c r="T30" i="4"/>
  <c r="U30" i="4"/>
  <c r="V30" i="4"/>
  <c r="S31" i="4" l="1"/>
  <c r="T31" i="4"/>
  <c r="U31" i="4"/>
  <c r="V31" i="4"/>
  <c r="S7" i="4" l="1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<sst xmlns="http://schemas.openxmlformats.org/spreadsheetml/2006/main" count="184" uniqueCount="102">
  <si>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</si>
  <si>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</si>
  <si>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</si>
  <si>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</si>
  <si>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</si>
  <si>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</si>
  <si>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</si>
  <si>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</si>
  <si>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</si>
  <si>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</si>
  <si>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</si>
  <si>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</si>
  <si>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</si>
  <si>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</si>
  <si>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</si>
  <si>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</si>
  <si>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</si>
  <si>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</si>
  <si>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</si>
  <si>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</si>
  <si>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</si>
  <si>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</si>
  <si>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</si>
  <si>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</si>
  <si>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</si>
  <si>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</si>
  <si>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</si>
  <si>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</si>
  <si>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</si>
  <si>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</si>
  <si>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</si>
  <si>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WSDA3902</t>
  </si>
  <si>
    <t>Sheri Hartman                                  360-902-1999                                  slhartman@agr.wa.gov</t>
  </si>
  <si>
    <t>Circuit handoff to customer LAN room, Bldg 711.  Same location as existing circuit.  Refer to LCON for details.</t>
  </si>
  <si>
    <t>NO</t>
  </si>
  <si>
    <t>100M</t>
  </si>
  <si>
    <t>DOLC3150</t>
  </si>
  <si>
    <t>Julie's Licensing Service
1001 N Broadway Ste A-7, Everett, WA  98201-1582</t>
  </si>
  <si>
    <t>Site contact - Julie Vannoy 425-252-3518 cabinfeever1@yahoo.com
Building Ownership: Everett Community College 2000 Tower St , Everett, WA  98201
Richard Radcliff, Sr Director of Facilities and Operations, (425)388-9516</t>
  </si>
  <si>
    <t>Per attached site map</t>
  </si>
  <si>
    <t>DOLD1708</t>
  </si>
  <si>
    <t>1314 Union Ave NE Ste 4         Renton, WA  98059-3959</t>
  </si>
  <si>
    <t>Install per attached site map</t>
  </si>
  <si>
    <t xml:space="preserve">Office Contact: Karla LaManna 425-277-7232
Building contact: Denny Dochnahl 425-271-1153 </t>
  </si>
  <si>
    <t>PE-LAK2703/DSHS5030</t>
  </si>
  <si>
    <t>Matthew Bedford                                360-280-1148                              bedfomj@dshs.wa.gov;   Alternate contact:  Liz Knigge                                            360-789-9211                                       kniggel@dshs.wa.gov;     Building contact:                   Northwest Building, LLC    206-587-2665    info@NWBLD.com</t>
  </si>
  <si>
    <t>Suite E, Bldg 24.  Circuit hand-off to be located no further than 10 cable feet from DSHS Router.  Please contact LCON if questions on circuit termination location.</t>
  </si>
  <si>
    <t>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</si>
  <si>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VE-LAK2703/DSHS5030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</si>
  <si>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 </t>
  </si>
  <si>
    <t>PE-TAC2703/DSHS5027</t>
  </si>
  <si>
    <t>Bill Sims                                                   253-404-5561 cell: 253-405-7892                                      simswe@dshs.wa.gov;   Alternate contact:  Liz Knigge                                            360-789-9211                                       kniggel@dshs.wa.gov;            Building contact: Robert Sortore 253-405-3183</t>
  </si>
  <si>
    <t>Suite 300, Bldg 1305.  Circuit hand-off to be located no further than 10 cable feet from DSHS Router.  Please contact LCON if questions on circuit termination location.</t>
  </si>
  <si>
    <t>1000M (1G)</t>
  </si>
  <si>
    <t>VE-TAC2703/DSHS5027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</si>
  <si>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</t>
  </si>
  <si>
    <t>N/A</t>
  </si>
  <si>
    <t>711 W 1st Street                                Wapato, WA  98951-1152</t>
  </si>
  <si>
    <t>9501 Lakewood Drive SW, Bldg 24, Suite E                                                     Lakewood, WA 98499-3976</t>
  </si>
  <si>
    <t xml:space="preserve">1305 Tacoma Ave S, Suite 300        Tacoma, WA 98402-1903         </t>
  </si>
  <si>
    <t>Evaluation  Model for Solicitation Number N21-RFQ-003</t>
  </si>
  <si>
    <t>PE-LAK2702/DSHS5014-Secondary</t>
  </si>
  <si>
    <t>Western State Hospital -              9601 Steilacoom Blvd SW                         Tacoma, WA 98498-7212</t>
  </si>
  <si>
    <t>Liz Knigge                                            360-789-9211                                       kniggel@dshs.wa.gov</t>
  </si>
  <si>
    <t>LAN Room, Bldg 9601 - Western State Hospital.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</si>
  <si>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Mammoth with CenturyLink as last mile provider. Proposed solution must not utilize either Mammoth or CenturyLink.</t>
  </si>
  <si>
    <t>VE-LAK2702/DSHS5014-Secondary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</si>
  <si>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Mammoth with CenturyLink as last mile provider. Proposed solution must not utilize either Mammoth or CenturyLink.***</t>
  </si>
  <si>
    <t>LCBFEDENF</t>
  </si>
  <si>
    <t>33600 6TH Ave South
Federal Way, WA  96003-6753</t>
  </si>
  <si>
    <t>Alana Cooper
253-661-4940
Alana.Cooper@lcb.wa.gov
Building Contact:
Debbie Abel
dabel@enaholdingllc.com</t>
  </si>
  <si>
    <t>Work with LCON for Ethernet handoff location</t>
  </si>
  <si>
    <t>LCBMLTENF</t>
  </si>
  <si>
    <t>6505 216th Street SW
Suite 203
Mountlake Terrace, WA  98043-6026</t>
  </si>
  <si>
    <t>Steven Grassfield
206-300-2935
steven.grassfield@lcb.wa.gov
Building Contact:
Kate McMahon
253-640-2997</t>
  </si>
  <si>
    <t>LCBPASENF</t>
  </si>
  <si>
    <t>2715 Saint Andrews Loop
Suite B
Pasco, WA  99301-3377</t>
  </si>
  <si>
    <t>Austin Shively
509-318-3940
austin.shively@lcb.wa.gov
Building Contact:
alaird@tippettcompany.com</t>
  </si>
  <si>
    <t>LCBSILENF</t>
  </si>
  <si>
    <t>10689 Old Frontier Road NW
Silverdale, WA  98383-8897</t>
  </si>
  <si>
    <t>Maureen Wheeler 
360-688-6215
maureen.wheeler@lcb.wa.gov</t>
  </si>
  <si>
    <t>LCBSPOENF</t>
  </si>
  <si>
    <t>1303 W Broadway
Spokane, WA  99201-2053</t>
  </si>
  <si>
    <t>Nona Engelhard
509-625-5513
Nona.engelhard@lcb.wa.gov
Building Contact:
Rob Tyson 
509-994-4704
robtyson@aol.com</t>
  </si>
  <si>
    <t>LCBTACENF</t>
  </si>
  <si>
    <t>6240 Tacoma Mall Blvd
Suite 208
Tacoma WA  98409-6824</t>
  </si>
  <si>
    <t>Site Contact:
Kelly Higbee
253-471-5200
kelly.higbee@lcb.wa.gov
Building contact:
Suzanne Roberson
suzanne@roberson.properties
253-732-3096</t>
  </si>
  <si>
    <t>LCBTUMENF</t>
  </si>
  <si>
    <t>9240 Blue Mountain Ln SW, Suite A
Tumwater, WA  98512-7617</t>
  </si>
  <si>
    <t>Patrick McMillen
360-480-4671
patrick.mcmillen@lcb.wa.gov</t>
  </si>
  <si>
    <t>LCBVANENF</t>
  </si>
  <si>
    <t>1018 NE 51st CIR
Vancouver, WA  98682-1676</t>
  </si>
  <si>
    <t xml:space="preserve">Marvin Madtson
360-448-8416
Marvin.madtson@lcb.wa.gov
Building Contact:
Maria Cardoni
360-905-2166
</t>
  </si>
  <si>
    <t>LCBWENENF</t>
  </si>
  <si>
    <t>123 Ohme Garden St., Suite F
Wenatchee, WA  98801-9620</t>
  </si>
  <si>
    <t>Site Contact:
Matthew Murphy
509-699-9848
matthew.murphy@lcb.wa.gov
Building Contact:
Stewart Cusick
stewc@cusickandassociates.olympia</t>
  </si>
  <si>
    <t>LCBYAKENF</t>
  </si>
  <si>
    <t>1703 Creekside Loop, Suite 120
Yakima, WA  98902-4875</t>
  </si>
  <si>
    <t>Rufino DeLeon 
509-939-5479
rufino.deleon@lcb.wa.gov
Building Contact:
Trent Marquis
tmarquis@marq.net</t>
  </si>
  <si>
    <t>LCBMTVENF</t>
  </si>
  <si>
    <t>720-730 South Burlington Blvd 
Burlington, WA  98233-2212</t>
  </si>
  <si>
    <t>Sherri Docekal 
360-848-5135
sherri.docekal@lcb.wa.gov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</si>
</sst>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0625">
        <fgColor auto="1"/>
        <bgColor theme="6" tint="0.59999389629810485"/>
      </patternFill>
    </fill>
    <fill>
      <patternFill patternType="gray0625">
        <fgColor auto="1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1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1" xfId="46" applyFill="1" applyBorder="1" applyAlignment="1">
      <alignment vertical="top" wrapText="1"/>
    </xf>
    <xf numFmtId="7" fontId="2" fillId="2" borderId="41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Fill="1" applyBorder="1">
      <alignment horizontal="left" vertical="top" wrapText="1"/>
    </xf>
    <xf numFmtId="7" fontId="2" fillId="39" borderId="41" xfId="1" applyNumberFormat="1" applyFont="1" applyFill="1" applyBorder="1" applyAlignment="1">
      <alignment horizontal="left" vertical="top" wrapText="1"/>
    </xf>
    <xf numFmtId="7" fontId="2" fillId="40" borderId="41" xfId="1" applyNumberFormat="1" applyFont="1" applyFill="1" applyBorder="1" applyAlignment="1">
      <alignment horizontal="left" vertical="top" wrapText="1"/>
    </xf>
    <xf numFmtId="7" fontId="2" fillId="40" borderId="41" xfId="46" applyFill="1" applyBorder="1" applyAlignment="1">
      <alignment horizontal="left" vertical="top" wrapText="1"/>
    </xf>
    <xf numFmtId="7" fontId="2" fillId="45" borderId="41" xfId="47" applyFill="1" applyBorder="1">
      <alignment horizontal="left" vertical="top" wrapText="1"/>
    </xf>
    <xf numFmtId="7" fontId="2" fillId="46" borderId="41" xfId="1" applyNumberFormat="1" applyFont="1" applyFill="1" applyBorder="1" applyAlignment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zoomScale="80" zoomScaleNormal="80" workbookViewId="0">
      <selection sqref="A1:K1"/>
    </sheetView>
  </sheetViews>
  <sheetFormatPr defaultColWidth="8.77734375" defaultRowHeight="15.6" x14ac:dyDescent="0.3"/>
  <cols>
    <col min="1" max="1" width="4.44140625" style="1" bestFit="1" customWidth="1"/>
    <col min="2" max="2" width="26.21875" style="2" customWidth="1"/>
    <col min="3" max="3" width="35.21875" style="2" customWidth="1"/>
    <col min="4" max="4" width="32.77734375" style="2" customWidth="1"/>
    <col min="5" max="5" width="42.44140625" style="2" customWidth="1"/>
    <col min="6" max="6" width="10.21875" style="2" customWidth="1"/>
    <col min="7" max="7" width="12.21875" style="2" customWidth="1"/>
    <col min="8" max="8" width="13.21875" style="2" customWidth="1"/>
    <col min="9" max="10" width="11.44140625" style="2" customWidth="1"/>
    <col min="11" max="11" width="51" style="2" customWidth="1"/>
    <col min="12" max="12" width="3.77734375" style="1" customWidth="1"/>
    <col min="13" max="14" width="21" style="3" customWidth="1"/>
    <col min="15" max="16" width="12.21875" style="4" customWidth="1"/>
    <col min="17" max="18" width="13" style="4" customWidth="1"/>
    <col min="19" max="19" width="9.44140625" style="37" customWidth="1"/>
    <col min="20" max="20" width="11.77734375" style="37" customWidth="1"/>
    <col min="21" max="21" width="9.44140625" style="2" customWidth="1"/>
    <col min="22" max="16384" width="8.77734375" style="2"/>
  </cols>
  <sheetData>
    <row r="1" spans="1:22" ht="16.2" thickBot="1" x14ac:dyDescent="0.35">
      <c r="A1" s="136" t="s">
        <v>60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16.2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75"/>
      <c r="R2" s="79"/>
      <c r="S2" s="11"/>
      <c r="T2" s="11"/>
    </row>
    <row r="3" spans="1:22" s="17" customFormat="1" ht="16.2" thickBot="1" x14ac:dyDescent="0.35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8.599999999999994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7.4" thickTop="1" x14ac:dyDescent="0.3">
      <c r="A5" s="6">
        <v>1</v>
      </c>
      <c r="B5" s="55" t="s">
        <v>6</v>
      </c>
      <c r="C5" s="56" t="s">
        <v>7</v>
      </c>
      <c r="D5" s="56" t="s">
        <v>8</v>
      </c>
      <c r="E5" s="56" t="s">
        <v>0</v>
      </c>
      <c r="F5" s="56" t="s">
        <v>9</v>
      </c>
      <c r="G5" s="56">
        <v>120</v>
      </c>
      <c r="H5" s="57" t="s">
        <v>10</v>
      </c>
      <c r="I5" s="58">
        <v>10</v>
      </c>
      <c r="J5" s="59">
        <v>90</v>
      </c>
      <c r="K5" s="60" t="s">
        <v>13</v>
      </c>
      <c r="L5" s="10"/>
      <c r="M5" s="64">
        <v>20</v>
      </c>
      <c r="N5" s="65" t="s">
        <v>12</v>
      </c>
      <c r="O5" s="66">
        <v>500</v>
      </c>
      <c r="P5" s="66">
        <v>1000</v>
      </c>
      <c r="Q5" s="67">
        <v>1000</v>
      </c>
      <c r="R5" s="68">
        <v>1800</v>
      </c>
      <c r="S5" s="122">
        <f t="shared" ref="S5:S12" si="0">IF(ISBLANK(M5),G5,M5)</f>
        <v>20</v>
      </c>
      <c r="T5" s="28">
        <f t="shared" ref="T5" si="1">24*O5+P5</f>
        <v>13000</v>
      </c>
      <c r="U5" s="29">
        <f t="shared" ref="U5:U12" si="2">I5</f>
        <v>10</v>
      </c>
      <c r="V5" s="29">
        <f t="shared" ref="V5:V12" si="3">J5</f>
        <v>90</v>
      </c>
    </row>
    <row r="6" spans="1:22" ht="46.8" x14ac:dyDescent="0.3">
      <c r="A6" s="6">
        <v>2</v>
      </c>
      <c r="B6" s="100" t="s">
        <v>31</v>
      </c>
      <c r="C6" s="101" t="s">
        <v>57</v>
      </c>
      <c r="D6" s="101" t="s">
        <v>32</v>
      </c>
      <c r="E6" s="101" t="s">
        <v>33</v>
      </c>
      <c r="F6" s="101" t="s">
        <v>34</v>
      </c>
      <c r="G6" s="101">
        <v>150</v>
      </c>
      <c r="H6" s="102" t="s">
        <v>10</v>
      </c>
      <c r="I6" s="103">
        <v>5</v>
      </c>
      <c r="J6" s="104">
        <v>95</v>
      </c>
      <c r="K6" s="105"/>
      <c r="L6" s="10"/>
      <c r="M6" s="119">
        <v>150</v>
      </c>
      <c r="N6" s="120" t="s">
        <v>12</v>
      </c>
      <c r="O6" s="99">
        <v>430</v>
      </c>
      <c r="P6" s="121">
        <v>33587</v>
      </c>
      <c r="Q6" s="123">
        <v>710.35825</v>
      </c>
      <c r="R6" s="124">
        <v>1883.9782499999999</v>
      </c>
      <c r="S6" s="52">
        <f t="shared" si="0"/>
        <v>150</v>
      </c>
      <c r="T6" s="30">
        <f t="shared" ref="T6:T12" si="4">24*O6+P6</f>
        <v>43907</v>
      </c>
      <c r="U6" s="31">
        <f t="shared" si="2"/>
        <v>5</v>
      </c>
      <c r="V6" s="31">
        <f t="shared" si="3"/>
        <v>95</v>
      </c>
    </row>
    <row r="7" spans="1:22" ht="140.4" x14ac:dyDescent="0.3">
      <c r="A7" s="6">
        <v>3</v>
      </c>
      <c r="B7" s="106" t="s">
        <v>36</v>
      </c>
      <c r="C7" s="107" t="s">
        <v>37</v>
      </c>
      <c r="D7" s="107" t="s">
        <v>38</v>
      </c>
      <c r="E7" s="107" t="s">
        <v>39</v>
      </c>
      <c r="F7" s="108" t="s">
        <v>9</v>
      </c>
      <c r="G7" s="108">
        <v>150</v>
      </c>
      <c r="H7" s="109" t="s">
        <v>10</v>
      </c>
      <c r="I7" s="110">
        <v>5</v>
      </c>
      <c r="J7" s="111">
        <v>95</v>
      </c>
      <c r="K7" s="112"/>
      <c r="L7" s="10"/>
      <c r="M7" s="86">
        <v>140</v>
      </c>
      <c r="N7" s="87" t="s">
        <v>12</v>
      </c>
      <c r="O7" s="88">
        <v>451.59625</v>
      </c>
      <c r="P7" s="63">
        <v>1200</v>
      </c>
      <c r="Q7" s="53">
        <v>830.54824999999994</v>
      </c>
      <c r="R7" s="71">
        <v>1257.5762499999998</v>
      </c>
      <c r="S7" s="52">
        <f t="shared" si="0"/>
        <v>140</v>
      </c>
      <c r="T7" s="30">
        <f t="shared" si="4"/>
        <v>12038.31</v>
      </c>
      <c r="U7" s="31">
        <f t="shared" si="2"/>
        <v>5</v>
      </c>
      <c r="V7" s="31">
        <f t="shared" si="3"/>
        <v>95</v>
      </c>
    </row>
    <row r="8" spans="1:22" ht="62.4" x14ac:dyDescent="0.3">
      <c r="A8" s="6">
        <v>4</v>
      </c>
      <c r="B8" s="100" t="s">
        <v>40</v>
      </c>
      <c r="C8" s="101" t="s">
        <v>41</v>
      </c>
      <c r="D8" s="101" t="s">
        <v>43</v>
      </c>
      <c r="E8" s="101" t="s">
        <v>42</v>
      </c>
      <c r="F8" s="101" t="s">
        <v>9</v>
      </c>
      <c r="G8" s="101">
        <v>200</v>
      </c>
      <c r="H8" s="102" t="s">
        <v>10</v>
      </c>
      <c r="I8" s="103">
        <v>5</v>
      </c>
      <c r="J8" s="104">
        <v>95</v>
      </c>
      <c r="K8" s="105"/>
      <c r="L8" s="10"/>
      <c r="M8" s="50">
        <v>180</v>
      </c>
      <c r="N8" s="47" t="s">
        <v>12</v>
      </c>
      <c r="O8" s="48">
        <v>469.97825</v>
      </c>
      <c r="P8" s="121">
        <v>500</v>
      </c>
      <c r="Q8" s="72">
        <v>936.59824999999989</v>
      </c>
      <c r="R8" s="70">
        <v>1530.4782499999999</v>
      </c>
      <c r="S8" s="52">
        <f t="shared" si="0"/>
        <v>180</v>
      </c>
      <c r="T8" s="30">
        <f t="shared" si="4"/>
        <v>11779.477999999999</v>
      </c>
      <c r="U8" s="31">
        <f t="shared" si="2"/>
        <v>5</v>
      </c>
      <c r="V8" s="31">
        <f t="shared" si="3"/>
        <v>95</v>
      </c>
    </row>
    <row r="9" spans="1:22" ht="140.4" x14ac:dyDescent="0.3">
      <c r="A9" s="6">
        <v>5</v>
      </c>
      <c r="B9" s="113" t="s">
        <v>44</v>
      </c>
      <c r="C9" s="114" t="s">
        <v>58</v>
      </c>
      <c r="D9" s="114" t="s">
        <v>45</v>
      </c>
      <c r="E9" s="114" t="s">
        <v>46</v>
      </c>
      <c r="F9" s="114" t="s">
        <v>34</v>
      </c>
      <c r="G9" s="114">
        <v>150</v>
      </c>
      <c r="H9" s="115" t="s">
        <v>35</v>
      </c>
      <c r="I9" s="116">
        <v>5</v>
      </c>
      <c r="J9" s="117">
        <v>95</v>
      </c>
      <c r="K9" s="118" t="s">
        <v>47</v>
      </c>
      <c r="L9" s="10"/>
      <c r="M9" s="86"/>
      <c r="N9" s="87"/>
      <c r="O9" s="88"/>
      <c r="P9" s="63">
        <v>0</v>
      </c>
      <c r="Q9" s="125" t="s">
        <v>56</v>
      </c>
      <c r="R9" s="71"/>
      <c r="S9" s="52">
        <f t="shared" si="0"/>
        <v>150</v>
      </c>
      <c r="T9" s="30">
        <f t="shared" si="4"/>
        <v>0</v>
      </c>
      <c r="U9" s="31">
        <f t="shared" si="2"/>
        <v>5</v>
      </c>
      <c r="V9" s="31">
        <f t="shared" si="3"/>
        <v>95</v>
      </c>
    </row>
    <row r="10" spans="1:22" ht="312" x14ac:dyDescent="0.3">
      <c r="A10" s="6">
        <v>6</v>
      </c>
      <c r="B10" s="32" t="s">
        <v>48</v>
      </c>
      <c r="C10" s="33" t="s">
        <v>58</v>
      </c>
      <c r="D10" s="33" t="s">
        <v>45</v>
      </c>
      <c r="E10" s="33" t="s">
        <v>46</v>
      </c>
      <c r="F10" s="33" t="s">
        <v>34</v>
      </c>
      <c r="G10" s="33">
        <v>150</v>
      </c>
      <c r="H10" s="34" t="s">
        <v>35</v>
      </c>
      <c r="I10" s="38">
        <v>5</v>
      </c>
      <c r="J10" s="35">
        <v>95</v>
      </c>
      <c r="K10" s="36" t="s">
        <v>49</v>
      </c>
      <c r="L10" s="10"/>
      <c r="M10" s="50"/>
      <c r="N10" s="47"/>
      <c r="O10" s="48"/>
      <c r="P10" s="121">
        <v>0</v>
      </c>
      <c r="Q10" s="126" t="s">
        <v>56</v>
      </c>
      <c r="R10" s="70"/>
      <c r="S10" s="52">
        <f t="shared" si="0"/>
        <v>150</v>
      </c>
      <c r="T10" s="30">
        <f t="shared" si="4"/>
        <v>0</v>
      </c>
      <c r="U10" s="31">
        <f t="shared" si="2"/>
        <v>5</v>
      </c>
      <c r="V10" s="31">
        <f t="shared" si="3"/>
        <v>95</v>
      </c>
    </row>
    <row r="11" spans="1:22" ht="124.8" x14ac:dyDescent="0.3">
      <c r="A11" s="6">
        <v>7</v>
      </c>
      <c r="B11" s="80" t="s">
        <v>50</v>
      </c>
      <c r="C11" s="81" t="s">
        <v>59</v>
      </c>
      <c r="D11" s="81" t="s">
        <v>51</v>
      </c>
      <c r="E11" s="81" t="s">
        <v>52</v>
      </c>
      <c r="F11" s="81" t="s">
        <v>34</v>
      </c>
      <c r="G11" s="81">
        <v>150</v>
      </c>
      <c r="H11" s="82" t="s">
        <v>53</v>
      </c>
      <c r="I11" s="83">
        <v>5</v>
      </c>
      <c r="J11" s="84">
        <v>95</v>
      </c>
      <c r="K11" s="85"/>
      <c r="L11" s="10"/>
      <c r="M11" s="86"/>
      <c r="N11" s="87"/>
      <c r="O11" s="88"/>
      <c r="P11" s="63">
        <v>0</v>
      </c>
      <c r="Q11" s="53"/>
      <c r="R11" s="127" t="s">
        <v>56</v>
      </c>
      <c r="S11" s="52">
        <f t="shared" si="0"/>
        <v>150</v>
      </c>
      <c r="T11" s="30">
        <f t="shared" si="4"/>
        <v>0</v>
      </c>
      <c r="U11" s="31">
        <f t="shared" si="2"/>
        <v>5</v>
      </c>
      <c r="V11" s="31">
        <f t="shared" si="3"/>
        <v>95</v>
      </c>
    </row>
    <row r="12" spans="1:22" ht="202.8" x14ac:dyDescent="0.3">
      <c r="A12" s="6">
        <v>8</v>
      </c>
      <c r="B12" s="32" t="s">
        <v>54</v>
      </c>
      <c r="C12" s="33" t="s">
        <v>59</v>
      </c>
      <c r="D12" s="33" t="s">
        <v>51</v>
      </c>
      <c r="E12" s="33" t="s">
        <v>52</v>
      </c>
      <c r="F12" s="33" t="s">
        <v>34</v>
      </c>
      <c r="G12" s="33">
        <v>150</v>
      </c>
      <c r="H12" s="34" t="s">
        <v>53</v>
      </c>
      <c r="I12" s="38">
        <v>5</v>
      </c>
      <c r="J12" s="35">
        <v>95</v>
      </c>
      <c r="K12" s="36" t="s">
        <v>55</v>
      </c>
      <c r="L12" s="10"/>
      <c r="M12" s="50">
        <v>140</v>
      </c>
      <c r="N12" s="47" t="s">
        <v>12</v>
      </c>
      <c r="O12" s="48">
        <v>1530.4782499999999</v>
      </c>
      <c r="P12" s="121">
        <v>500</v>
      </c>
      <c r="Q12" s="54">
        <v>936.59824999999989</v>
      </c>
      <c r="R12" s="128" t="s">
        <v>56</v>
      </c>
      <c r="S12" s="52">
        <f t="shared" si="0"/>
        <v>140</v>
      </c>
      <c r="T12" s="30">
        <f t="shared" si="4"/>
        <v>37231.477999999996</v>
      </c>
      <c r="U12" s="31">
        <f t="shared" si="2"/>
        <v>5</v>
      </c>
      <c r="V12" s="31">
        <f t="shared" si="3"/>
        <v>95</v>
      </c>
    </row>
    <row r="13" spans="1:22" ht="78" x14ac:dyDescent="0.3">
      <c r="A13" s="6">
        <v>9</v>
      </c>
      <c r="B13" s="89" t="s">
        <v>61</v>
      </c>
      <c r="C13" s="90" t="s">
        <v>62</v>
      </c>
      <c r="D13" s="81" t="s">
        <v>63</v>
      </c>
      <c r="E13" s="90" t="s">
        <v>64</v>
      </c>
      <c r="F13" s="90" t="s">
        <v>34</v>
      </c>
      <c r="G13" s="90">
        <v>150</v>
      </c>
      <c r="H13" s="91" t="s">
        <v>35</v>
      </c>
      <c r="I13" s="92">
        <v>5</v>
      </c>
      <c r="J13" s="93">
        <v>95</v>
      </c>
      <c r="K13" s="85" t="s">
        <v>65</v>
      </c>
      <c r="L13" s="10"/>
      <c r="M13" s="86"/>
      <c r="N13" s="87"/>
      <c r="O13" s="88"/>
      <c r="P13" s="63">
        <v>0</v>
      </c>
      <c r="Q13" s="129" t="s">
        <v>56</v>
      </c>
      <c r="R13" s="73"/>
      <c r="S13" s="52">
        <f t="shared" ref="S13:S14" si="5">IF(ISBLANK(M13),G13,M13)</f>
        <v>150</v>
      </c>
      <c r="T13" s="30">
        <f t="shared" ref="T13:T14" si="6">24*O13+P13</f>
        <v>0</v>
      </c>
      <c r="U13" s="31">
        <f t="shared" ref="U13:U14" si="7">I13</f>
        <v>5</v>
      </c>
      <c r="V13" s="31">
        <f t="shared" ref="V13:V14" si="8">J13</f>
        <v>95</v>
      </c>
    </row>
    <row r="14" spans="1:22" ht="296.39999999999998" x14ac:dyDescent="0.3">
      <c r="A14" s="6">
        <v>10</v>
      </c>
      <c r="B14" s="32" t="s">
        <v>66</v>
      </c>
      <c r="C14" s="33" t="s">
        <v>62</v>
      </c>
      <c r="D14" s="33" t="s">
        <v>63</v>
      </c>
      <c r="E14" s="33" t="s">
        <v>64</v>
      </c>
      <c r="F14" s="33" t="s">
        <v>34</v>
      </c>
      <c r="G14" s="33">
        <v>150</v>
      </c>
      <c r="H14" s="34" t="s">
        <v>35</v>
      </c>
      <c r="I14" s="38">
        <v>5</v>
      </c>
      <c r="J14" s="35">
        <v>95</v>
      </c>
      <c r="K14" s="36" t="s">
        <v>67</v>
      </c>
      <c r="L14" s="10"/>
      <c r="M14" s="50"/>
      <c r="N14" s="47"/>
      <c r="O14" s="48"/>
      <c r="P14" s="121">
        <v>0</v>
      </c>
      <c r="Q14" s="130" t="s">
        <v>56</v>
      </c>
      <c r="R14" s="70"/>
      <c r="S14" s="52">
        <f t="shared" si="5"/>
        <v>150</v>
      </c>
      <c r="T14" s="30">
        <f t="shared" si="6"/>
        <v>0</v>
      </c>
      <c r="U14" s="31">
        <f t="shared" si="7"/>
        <v>5</v>
      </c>
      <c r="V14" s="31">
        <f t="shared" si="8"/>
        <v>95</v>
      </c>
    </row>
    <row r="15" spans="1:22" ht="109.2" x14ac:dyDescent="0.3">
      <c r="A15" s="6">
        <v>11</v>
      </c>
      <c r="B15" s="89" t="s">
        <v>68</v>
      </c>
      <c r="C15" s="81" t="s">
        <v>69</v>
      </c>
      <c r="D15" s="81" t="s">
        <v>70</v>
      </c>
      <c r="E15" s="81" t="s">
        <v>71</v>
      </c>
      <c r="F15" s="81" t="s">
        <v>34</v>
      </c>
      <c r="G15" s="81">
        <v>150</v>
      </c>
      <c r="H15" s="82" t="s">
        <v>35</v>
      </c>
      <c r="I15" s="83">
        <v>5</v>
      </c>
      <c r="J15" s="84">
        <v>95</v>
      </c>
      <c r="K15" s="85"/>
      <c r="L15" s="10"/>
      <c r="M15" s="86">
        <v>140</v>
      </c>
      <c r="N15" s="87" t="s">
        <v>12</v>
      </c>
      <c r="O15" s="88">
        <v>936.59824999999989</v>
      </c>
      <c r="P15" s="63">
        <v>750</v>
      </c>
      <c r="Q15" s="53" t="s">
        <v>56</v>
      </c>
      <c r="R15" s="73">
        <v>1530.4782499999999</v>
      </c>
      <c r="S15" s="52">
        <v>150</v>
      </c>
      <c r="T15" s="30">
        <v>0</v>
      </c>
      <c r="U15" s="31">
        <v>5</v>
      </c>
      <c r="V15" s="31">
        <v>95</v>
      </c>
    </row>
    <row r="16" spans="1:22" ht="109.2" x14ac:dyDescent="0.3">
      <c r="A16" s="6">
        <v>12</v>
      </c>
      <c r="B16" s="32" t="s">
        <v>72</v>
      </c>
      <c r="C16" s="33" t="s">
        <v>73</v>
      </c>
      <c r="D16" s="33" t="s">
        <v>74</v>
      </c>
      <c r="E16" s="33" t="s">
        <v>71</v>
      </c>
      <c r="F16" s="33" t="s">
        <v>34</v>
      </c>
      <c r="G16" s="33">
        <v>150</v>
      </c>
      <c r="H16" s="34" t="s">
        <v>35</v>
      </c>
      <c r="I16" s="38">
        <v>5</v>
      </c>
      <c r="J16" s="35">
        <v>95</v>
      </c>
      <c r="K16" s="36"/>
      <c r="L16" s="10"/>
      <c r="M16" s="50"/>
      <c r="N16" s="47"/>
      <c r="O16" s="48"/>
      <c r="P16" s="121">
        <v>0</v>
      </c>
      <c r="Q16" s="130" t="s">
        <v>56</v>
      </c>
      <c r="R16" s="70"/>
      <c r="S16" s="52">
        <f t="shared" ref="S16:S25" si="9">IF(ISBLANK(M16),G16,M16)</f>
        <v>150</v>
      </c>
      <c r="T16" s="30">
        <f t="shared" ref="T16:T25" si="10">24*O16+P16</f>
        <v>0</v>
      </c>
      <c r="U16" s="31">
        <f t="shared" ref="U16:U25" si="11">I16</f>
        <v>5</v>
      </c>
      <c r="V16" s="31">
        <f t="shared" ref="V16:V25" si="12">J16</f>
        <v>95</v>
      </c>
    </row>
    <row r="17" spans="1:22" ht="93.6" x14ac:dyDescent="0.3">
      <c r="A17" s="6">
        <v>13</v>
      </c>
      <c r="B17" s="80" t="s">
        <v>75</v>
      </c>
      <c r="C17" s="81" t="s">
        <v>76</v>
      </c>
      <c r="D17" s="81" t="s">
        <v>77</v>
      </c>
      <c r="E17" s="81" t="s">
        <v>71</v>
      </c>
      <c r="F17" s="81" t="s">
        <v>34</v>
      </c>
      <c r="G17" s="81">
        <v>150</v>
      </c>
      <c r="H17" s="82" t="s">
        <v>35</v>
      </c>
      <c r="I17" s="83">
        <v>5</v>
      </c>
      <c r="J17" s="84">
        <v>95</v>
      </c>
      <c r="K17" s="85"/>
      <c r="L17" s="10"/>
      <c r="M17" s="86">
        <v>140</v>
      </c>
      <c r="N17" s="87" t="s">
        <v>12</v>
      </c>
      <c r="O17" s="88">
        <v>775</v>
      </c>
      <c r="P17" s="63">
        <v>350</v>
      </c>
      <c r="Q17" s="131" t="s">
        <v>56</v>
      </c>
      <c r="R17" s="71">
        <v>2732.3782499999998</v>
      </c>
      <c r="S17" s="52">
        <f t="shared" si="9"/>
        <v>140</v>
      </c>
      <c r="T17" s="30">
        <f t="shared" si="10"/>
        <v>18950</v>
      </c>
      <c r="U17" s="31">
        <f t="shared" si="11"/>
        <v>5</v>
      </c>
      <c r="V17" s="31">
        <f t="shared" si="12"/>
        <v>95</v>
      </c>
    </row>
    <row r="18" spans="1:22" ht="46.8" x14ac:dyDescent="0.3">
      <c r="A18" s="6">
        <v>14</v>
      </c>
      <c r="B18" s="32" t="s">
        <v>78</v>
      </c>
      <c r="C18" s="33" t="s">
        <v>79</v>
      </c>
      <c r="D18" s="33" t="s">
        <v>80</v>
      </c>
      <c r="E18" s="33" t="s">
        <v>71</v>
      </c>
      <c r="F18" s="33" t="s">
        <v>34</v>
      </c>
      <c r="G18" s="33">
        <v>150</v>
      </c>
      <c r="H18" s="34" t="s">
        <v>35</v>
      </c>
      <c r="I18" s="38">
        <v>5</v>
      </c>
      <c r="J18" s="35">
        <v>95</v>
      </c>
      <c r="K18" s="36"/>
      <c r="L18" s="10"/>
      <c r="M18" s="50">
        <v>140</v>
      </c>
      <c r="N18" s="47" t="s">
        <v>12</v>
      </c>
      <c r="O18" s="48">
        <v>1065</v>
      </c>
      <c r="P18" s="121">
        <v>14744</v>
      </c>
      <c r="Q18" s="133" t="s">
        <v>56</v>
      </c>
      <c r="R18" s="94">
        <v>2732.3782499999998</v>
      </c>
      <c r="S18" s="52">
        <f t="shared" si="9"/>
        <v>140</v>
      </c>
      <c r="T18" s="30">
        <f t="shared" si="10"/>
        <v>40304</v>
      </c>
      <c r="U18" s="31">
        <f t="shared" si="11"/>
        <v>5</v>
      </c>
      <c r="V18" s="31">
        <f t="shared" si="12"/>
        <v>95</v>
      </c>
    </row>
    <row r="19" spans="1:22" ht="124.8" x14ac:dyDescent="0.3">
      <c r="A19" s="6">
        <v>15</v>
      </c>
      <c r="B19" s="39" t="s">
        <v>81</v>
      </c>
      <c r="C19" s="40" t="s">
        <v>82</v>
      </c>
      <c r="D19" s="40" t="s">
        <v>83</v>
      </c>
      <c r="E19" s="40" t="s">
        <v>71</v>
      </c>
      <c r="F19" s="40" t="s">
        <v>34</v>
      </c>
      <c r="G19" s="40">
        <v>150</v>
      </c>
      <c r="H19" s="41" t="s">
        <v>35</v>
      </c>
      <c r="I19" s="42">
        <v>5</v>
      </c>
      <c r="J19" s="43">
        <v>95</v>
      </c>
      <c r="K19" s="44"/>
      <c r="L19" s="10"/>
      <c r="M19" s="86"/>
      <c r="N19" s="87"/>
      <c r="O19" s="88"/>
      <c r="P19" s="63">
        <v>0</v>
      </c>
      <c r="Q19" s="134" t="s">
        <v>56</v>
      </c>
      <c r="R19" s="95"/>
      <c r="S19" s="52">
        <f t="shared" si="9"/>
        <v>150</v>
      </c>
      <c r="T19" s="30">
        <f t="shared" si="10"/>
        <v>0</v>
      </c>
      <c r="U19" s="31">
        <f t="shared" si="11"/>
        <v>5</v>
      </c>
      <c r="V19" s="31">
        <f t="shared" si="12"/>
        <v>95</v>
      </c>
    </row>
    <row r="20" spans="1:22" ht="140.4" x14ac:dyDescent="0.3">
      <c r="A20" s="6">
        <v>16</v>
      </c>
      <c r="B20" s="32" t="s">
        <v>84</v>
      </c>
      <c r="C20" s="33" t="s">
        <v>85</v>
      </c>
      <c r="D20" s="33" t="s">
        <v>86</v>
      </c>
      <c r="E20" s="33" t="s">
        <v>71</v>
      </c>
      <c r="F20" s="33" t="s">
        <v>34</v>
      </c>
      <c r="G20" s="33">
        <v>150</v>
      </c>
      <c r="H20" s="34" t="s">
        <v>35</v>
      </c>
      <c r="I20" s="38">
        <v>5</v>
      </c>
      <c r="J20" s="35">
        <v>95</v>
      </c>
      <c r="K20" s="36"/>
      <c r="L20" s="10"/>
      <c r="M20" s="50"/>
      <c r="N20" s="47"/>
      <c r="O20" s="48"/>
      <c r="P20" s="121">
        <v>0</v>
      </c>
      <c r="Q20" s="135" t="s">
        <v>56</v>
      </c>
      <c r="R20" s="96"/>
      <c r="S20" s="52">
        <f t="shared" si="9"/>
        <v>150</v>
      </c>
      <c r="T20" s="30">
        <f t="shared" si="10"/>
        <v>0</v>
      </c>
      <c r="U20" s="31">
        <f t="shared" si="11"/>
        <v>5</v>
      </c>
      <c r="V20" s="31">
        <f t="shared" si="12"/>
        <v>95</v>
      </c>
    </row>
    <row r="21" spans="1:22" ht="46.8" x14ac:dyDescent="0.3">
      <c r="A21" s="6">
        <v>17</v>
      </c>
      <c r="B21" s="39" t="s">
        <v>87</v>
      </c>
      <c r="C21" s="40" t="s">
        <v>88</v>
      </c>
      <c r="D21" s="40" t="s">
        <v>89</v>
      </c>
      <c r="E21" s="40" t="s">
        <v>71</v>
      </c>
      <c r="F21" s="40" t="s">
        <v>34</v>
      </c>
      <c r="G21" s="40">
        <v>150</v>
      </c>
      <c r="H21" s="41" t="s">
        <v>35</v>
      </c>
      <c r="I21" s="42">
        <v>5</v>
      </c>
      <c r="J21" s="43">
        <v>95</v>
      </c>
      <c r="K21" s="44"/>
      <c r="L21" s="10"/>
      <c r="M21" s="86"/>
      <c r="N21" s="87"/>
      <c r="O21" s="88"/>
      <c r="P21" s="63">
        <v>0</v>
      </c>
      <c r="Q21" s="131" t="s">
        <v>56</v>
      </c>
      <c r="R21" s="71"/>
      <c r="S21" s="52">
        <f t="shared" si="9"/>
        <v>150</v>
      </c>
      <c r="T21" s="30">
        <f t="shared" si="10"/>
        <v>0</v>
      </c>
      <c r="U21" s="31">
        <f t="shared" si="11"/>
        <v>5</v>
      </c>
      <c r="V21" s="31">
        <f t="shared" si="12"/>
        <v>95</v>
      </c>
    </row>
    <row r="22" spans="1:22" ht="124.8" x14ac:dyDescent="0.3">
      <c r="A22" s="6">
        <v>18</v>
      </c>
      <c r="B22" s="32" t="s">
        <v>90</v>
      </c>
      <c r="C22" s="33" t="s">
        <v>91</v>
      </c>
      <c r="D22" s="33" t="s">
        <v>92</v>
      </c>
      <c r="E22" s="33" t="s">
        <v>71</v>
      </c>
      <c r="F22" s="33" t="s">
        <v>34</v>
      </c>
      <c r="G22" s="33">
        <v>150</v>
      </c>
      <c r="H22" s="34" t="s">
        <v>35</v>
      </c>
      <c r="I22" s="38">
        <v>5</v>
      </c>
      <c r="J22" s="35">
        <v>95</v>
      </c>
      <c r="K22" s="36"/>
      <c r="L22" s="10"/>
      <c r="M22" s="50"/>
      <c r="N22" s="47"/>
      <c r="O22" s="48"/>
      <c r="P22" s="121">
        <v>0</v>
      </c>
      <c r="Q22" s="130" t="s">
        <v>56</v>
      </c>
      <c r="R22" s="49"/>
      <c r="S22" s="52">
        <f t="shared" si="9"/>
        <v>150</v>
      </c>
      <c r="T22" s="30">
        <f t="shared" si="10"/>
        <v>0</v>
      </c>
      <c r="U22" s="31">
        <f t="shared" si="11"/>
        <v>5</v>
      </c>
      <c r="V22" s="31">
        <f t="shared" si="12"/>
        <v>95</v>
      </c>
    </row>
    <row r="23" spans="1:22" ht="140.4" x14ac:dyDescent="0.3">
      <c r="A23" s="6">
        <v>19</v>
      </c>
      <c r="B23" s="39" t="s">
        <v>93</v>
      </c>
      <c r="C23" s="40" t="s">
        <v>94</v>
      </c>
      <c r="D23" s="40" t="s">
        <v>95</v>
      </c>
      <c r="E23" s="40" t="s">
        <v>71</v>
      </c>
      <c r="F23" s="40" t="s">
        <v>34</v>
      </c>
      <c r="G23" s="40">
        <v>150</v>
      </c>
      <c r="H23" s="41" t="s">
        <v>35</v>
      </c>
      <c r="I23" s="42">
        <v>5</v>
      </c>
      <c r="J23" s="43">
        <v>95</v>
      </c>
      <c r="K23" s="44"/>
      <c r="L23" s="10"/>
      <c r="M23" s="86">
        <v>140</v>
      </c>
      <c r="N23" s="87" t="s">
        <v>12</v>
      </c>
      <c r="O23" s="88">
        <v>2030</v>
      </c>
      <c r="P23" s="63">
        <v>3315</v>
      </c>
      <c r="Q23" s="131" t="s">
        <v>56</v>
      </c>
      <c r="R23" s="71">
        <v>3863.5782499999996</v>
      </c>
      <c r="S23" s="52">
        <f t="shared" si="9"/>
        <v>140</v>
      </c>
      <c r="T23" s="30">
        <f t="shared" si="10"/>
        <v>52035</v>
      </c>
      <c r="U23" s="31">
        <f t="shared" si="11"/>
        <v>5</v>
      </c>
      <c r="V23" s="31">
        <f t="shared" si="12"/>
        <v>95</v>
      </c>
    </row>
    <row r="24" spans="1:22" ht="109.2" x14ac:dyDescent="0.3">
      <c r="A24" s="6">
        <v>20</v>
      </c>
      <c r="B24" s="32" t="s">
        <v>96</v>
      </c>
      <c r="C24" s="33" t="s">
        <v>97</v>
      </c>
      <c r="D24" s="33" t="s">
        <v>98</v>
      </c>
      <c r="E24" s="33" t="s">
        <v>71</v>
      </c>
      <c r="F24" s="33" t="s">
        <v>34</v>
      </c>
      <c r="G24" s="33">
        <v>150</v>
      </c>
      <c r="H24" s="34" t="s">
        <v>35</v>
      </c>
      <c r="I24" s="38">
        <v>5</v>
      </c>
      <c r="J24" s="35">
        <v>95</v>
      </c>
      <c r="K24" s="36"/>
      <c r="L24" s="10"/>
      <c r="M24" s="50"/>
      <c r="N24" s="47"/>
      <c r="O24" s="48"/>
      <c r="P24" s="121">
        <v>0</v>
      </c>
      <c r="Q24" s="130" t="s">
        <v>56</v>
      </c>
      <c r="R24" s="70"/>
      <c r="S24" s="52">
        <f t="shared" si="9"/>
        <v>150</v>
      </c>
      <c r="T24" s="30">
        <f t="shared" si="10"/>
        <v>0</v>
      </c>
      <c r="U24" s="31">
        <f t="shared" si="11"/>
        <v>5</v>
      </c>
      <c r="V24" s="31">
        <f t="shared" si="12"/>
        <v>95</v>
      </c>
    </row>
    <row r="25" spans="1:22" ht="46.8" x14ac:dyDescent="0.3">
      <c r="A25" s="6">
        <v>21</v>
      </c>
      <c r="B25" s="80" t="s">
        <v>99</v>
      </c>
      <c r="C25" s="81" t="s">
        <v>100</v>
      </c>
      <c r="D25" s="81" t="s">
        <v>101</v>
      </c>
      <c r="E25" s="81" t="s">
        <v>71</v>
      </c>
      <c r="F25" s="81" t="s">
        <v>34</v>
      </c>
      <c r="G25" s="81">
        <v>150</v>
      </c>
      <c r="H25" s="82" t="s">
        <v>35</v>
      </c>
      <c r="I25" s="83">
        <v>5</v>
      </c>
      <c r="J25" s="84">
        <v>95</v>
      </c>
      <c r="K25" s="85"/>
      <c r="L25" s="51"/>
      <c r="M25" s="86"/>
      <c r="N25" s="87"/>
      <c r="O25" s="88"/>
      <c r="P25" s="63">
        <v>0</v>
      </c>
      <c r="Q25" s="132" t="s">
        <v>56</v>
      </c>
      <c r="R25" s="71"/>
      <c r="S25" s="52">
        <f t="shared" si="9"/>
        <v>150</v>
      </c>
      <c r="T25" s="30">
        <f t="shared" si="10"/>
        <v>0</v>
      </c>
      <c r="U25" s="31">
        <f t="shared" si="11"/>
        <v>5</v>
      </c>
      <c r="V25" s="31">
        <f t="shared" si="12"/>
        <v>95</v>
      </c>
    </row>
    <row r="26" spans="1:22" x14ac:dyDescent="0.3">
      <c r="A26" s="6">
        <v>24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51"/>
      <c r="M26" s="50"/>
      <c r="N26" s="47"/>
      <c r="O26" s="48"/>
      <c r="P26" s="121">
        <v>0</v>
      </c>
      <c r="Q26" s="74"/>
      <c r="R26" s="70"/>
      <c r="S26" s="52">
        <f t="shared" ref="S26:S29" si="13">IF(ISBLANK(M26),G26,M26)</f>
        <v>0</v>
      </c>
      <c r="T26" s="30">
        <f t="shared" ref="T26:T29" si="14">24*O26+P26</f>
        <v>0</v>
      </c>
      <c r="U26" s="31">
        <f t="shared" ref="U26:U29" si="15">I26</f>
        <v>0</v>
      </c>
      <c r="V26" s="31">
        <f t="shared" ref="V26:V29" si="16">J26</f>
        <v>0</v>
      </c>
    </row>
    <row r="27" spans="1:22" x14ac:dyDescent="0.3">
      <c r="A27" s="6">
        <v>25</v>
      </c>
      <c r="B27" s="89"/>
      <c r="C27" s="90"/>
      <c r="D27" s="81"/>
      <c r="E27" s="90"/>
      <c r="F27" s="90"/>
      <c r="G27" s="90"/>
      <c r="H27" s="91"/>
      <c r="I27" s="92"/>
      <c r="J27" s="93"/>
      <c r="K27" s="85"/>
      <c r="L27" s="51"/>
      <c r="M27" s="86"/>
      <c r="N27" s="87"/>
      <c r="O27" s="88"/>
      <c r="P27" s="63">
        <v>0</v>
      </c>
      <c r="Q27" s="97"/>
      <c r="R27" s="71"/>
      <c r="S27" s="52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x14ac:dyDescent="0.3">
      <c r="A28" s="6">
        <v>26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1"/>
      <c r="M28" s="50"/>
      <c r="N28" s="47"/>
      <c r="O28" s="48"/>
      <c r="P28" s="121">
        <v>0</v>
      </c>
      <c r="Q28" s="98"/>
      <c r="R28" s="70"/>
      <c r="S28" s="52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x14ac:dyDescent="0.3">
      <c r="A29" s="6">
        <v>27</v>
      </c>
      <c r="B29" s="80"/>
      <c r="C29" s="81"/>
      <c r="D29" s="81"/>
      <c r="E29" s="81"/>
      <c r="F29" s="81"/>
      <c r="G29" s="81"/>
      <c r="H29" s="82"/>
      <c r="I29" s="83"/>
      <c r="J29" s="84"/>
      <c r="K29" s="85"/>
      <c r="L29" s="51"/>
      <c r="M29" s="86"/>
      <c r="N29" s="87"/>
      <c r="O29" s="88"/>
      <c r="P29" s="63">
        <v>0</v>
      </c>
      <c r="Q29" s="97"/>
      <c r="R29" s="71"/>
      <c r="S29" s="52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x14ac:dyDescent="0.3">
      <c r="A30" s="6">
        <v>28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76"/>
      <c r="M30" s="50"/>
      <c r="N30" s="47"/>
      <c r="O30" s="48"/>
      <c r="P30" s="121">
        <v>0</v>
      </c>
      <c r="Q30" s="98"/>
      <c r="R30" s="77"/>
      <c r="S30" s="52">
        <f t="shared" ref="S30" si="17">IF(ISBLANK(M30),G30,M30)</f>
        <v>0</v>
      </c>
      <c r="T30" s="30">
        <f t="shared" ref="T30" si="18">24*O30+P30</f>
        <v>0</v>
      </c>
      <c r="U30" s="31">
        <f t="shared" ref="U30" si="19">I30</f>
        <v>0</v>
      </c>
      <c r="V30" s="31">
        <f t="shared" ref="V30" si="20">J30</f>
        <v>0</v>
      </c>
    </row>
    <row r="31" spans="1:22" x14ac:dyDescent="0.3">
      <c r="A31" s="6">
        <v>29</v>
      </c>
      <c r="B31" s="39"/>
      <c r="C31" s="40"/>
      <c r="D31" s="40"/>
      <c r="E31" s="40"/>
      <c r="F31" s="40"/>
      <c r="G31" s="40"/>
      <c r="H31" s="41"/>
      <c r="I31" s="39"/>
      <c r="J31" s="43"/>
      <c r="K31" s="44"/>
      <c r="L31" s="10"/>
      <c r="M31" s="61"/>
      <c r="N31" s="62"/>
      <c r="O31" s="63"/>
      <c r="P31" s="63">
        <v>0</v>
      </c>
      <c r="Q31" s="78"/>
      <c r="R31" s="69"/>
      <c r="S31" s="52">
        <f t="shared" ref="S31" si="21">IF(ISBLANK(M31),G31,M31)</f>
        <v>0</v>
      </c>
      <c r="T31" s="30">
        <f t="shared" ref="T31" si="22">24*O31+P31</f>
        <v>0</v>
      </c>
      <c r="U31" s="31">
        <f t="shared" ref="U31" si="23">I31</f>
        <v>0</v>
      </c>
      <c r="V31" s="31">
        <f t="shared" ref="V31" si="24">J31</f>
        <v>0</v>
      </c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</sheetData>
  <sortState xmlns:xlrd2="http://schemas.microsoft.com/office/spreadsheetml/2017/richdata2" ref="B6:V30">
    <sortCondition ref="B6"/>
  </sortState>
  <mergeCells count="5">
    <mergeCell ref="A1:K1"/>
    <mergeCell ref="M2:P3"/>
    <mergeCell ref="Q3:R3"/>
    <mergeCell ref="I3:J3"/>
    <mergeCell ref="S3:V3"/>
  </mergeCells>
  <conditionalFormatting sqref="S5:S12 S15 S26:S31">
    <cfRule type="expression" dxfId="3" priority="277">
      <formula>M5&gt;G5</formula>
    </cfRule>
    <cfRule type="expression" priority="278">
      <formula>$M$5&gt;$G$5</formula>
    </cfRule>
  </conditionalFormatting>
  <conditionalFormatting sqref="S13">
    <cfRule type="expression" dxfId="2" priority="5">
      <formula>M13&gt;G13</formula>
    </cfRule>
    <cfRule type="expression" priority="6">
      <formula>$M$5&gt;$G$5</formula>
    </cfRule>
  </conditionalFormatting>
  <conditionalFormatting sqref="S14">
    <cfRule type="expression" dxfId="1" priority="3">
      <formula>M14&gt;G14</formula>
    </cfRule>
    <cfRule type="expression" priority="4">
      <formula>$M$5&gt;$G$5</formula>
    </cfRule>
  </conditionalFormatting>
  <conditionalFormatting sqref="S16:S25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54047D1-2DA9-4CD3-8CC6-7AEE0A94E7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4D99B2-61E0-4CB7-A904-4D0EC826BC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71EDCF-5831-493B-A973-AC032FB7F898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607bd0a2-e667-407c-bac5-93961575169b"/>
    <ds:schemaRef ds:uri="http://schemas.microsoft.com/sharepoint/v3"/>
    <ds:schemaRef ds:uri="http://schemas.openxmlformats.org/package/2006/metadata/core-properties"/>
    <ds:schemaRef ds:uri="2da1c3d2-1f67-46b8-8c67-79052490f9d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2020-09-10T21:48:42Z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