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.THRESHINC\AppData\Local\Microsoft\Windows\INetCache\Content.Outlook\319D9XM5\"/>
    </mc:Choice>
  </mc:AlternateContent>
  <xr:revisionPtr revIDLastSave="0" documentId="13_ncr:1_{74DD06A6-84D4-479B-94AE-2D5C7F20C4D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7" i="4" l="1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<sst xmlns="http://schemas.openxmlformats.org/spreadsheetml/2006/main" count="138" uniqueCount="80">
  <si>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</si>
  <si>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</si>
  <si>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</si>
  <si>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</si>
  <si>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</si>
  <si>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</si>
  <si>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</si>
  <si>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</si>
  <si>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</si>
  <si>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</si>
  <si>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</si>
  <si>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</si>
  <si>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</si>
  <si>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</si>
  <si>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</si>
  <si>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</si>
  <si>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</si>
  <si>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</si>
  <si>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</si>
  <si>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</si>
  <si>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</si>
  <si>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</si>
  <si>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</si>
  <si>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</si>
  <si>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</si>
  <si>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</si>
  <si>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</si>
  <si>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</si>
  <si>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</si>
  <si>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</si>
  <si>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</si>
  <si>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Office Contact: Amy Hair =              360-442-8476 (Cell); crautolicensing@gmail.com
Building Contact: Roger and Gail Johnigk (PO Box 339, Toledo WA 98591) = 360-864-4124; gsjohnigk@yahoo.com</t>
  </si>
  <si>
    <t>Install per site map attached</t>
  </si>
  <si>
    <t>15230 15th Ave NE                     Shoreline, WA 98155-7130</t>
  </si>
  <si>
    <t>Liz Knigge                                     360-789-9211                                 kniggel@dshs.wa.gov</t>
  </si>
  <si>
    <t>LAN Room, Bldg 15230.  Circuit hand-off to be located no further than 10 cable feet from DSHS Router.  Please contact LCON if questions on circuit termination location.</t>
  </si>
  <si>
    <t>NO</t>
  </si>
  <si>
    <t>100M</t>
  </si>
  <si>
    <t>This request is for a redundant / diverse circuit for this site. Existing Primary circuit is provided by Comcast. Proposed solution must not utilize Comcast.</t>
  </si>
  <si>
    <t>2120 Ryan Rd                                       Buckley, WA 98321-9115</t>
  </si>
  <si>
    <t>LAN Room, Bldg 2120.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</si>
  <si>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Threshold with Comcast as the last mile vendor. Proposed solution must not utilize either Threshold or Comcast.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</si>
  <si>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Threshold with Comcast as the last mile vendor. Proposed solution must not utilize either Threshold or Comcast.***</t>
  </si>
  <si>
    <t>N/A</t>
  </si>
  <si>
    <t>DOLC2122</t>
  </si>
  <si>
    <t>1634 S Gold St, Centralia WA 98531</t>
  </si>
  <si>
    <t>Sharon Rosbach  360-748-6689 SRosbach@VFS.DOL.WA.GOV</t>
  </si>
  <si>
    <t>Extend DEMARC per attached site map near DESK #5 per LCON</t>
  </si>
  <si>
    <t xml:space="preserve">DOLC0807 </t>
  </si>
  <si>
    <t>Auto Licensing Castle Rock                                     2 Cowlitz St W,                            Castle Rock, WA 98611-9267</t>
  </si>
  <si>
    <t>DSHS4009</t>
  </si>
  <si>
    <t>PE-BUC2701/DSHS5004</t>
  </si>
  <si>
    <t>VE-BUC2701/DSHS5004</t>
  </si>
  <si>
    <t>ESD2711</t>
  </si>
  <si>
    <t>11577 41st Division Dr.                Tacoma, WA 98433</t>
  </si>
  <si>
    <t>Room 206</t>
  </si>
  <si>
    <t xml:space="preserve">This is a Military Installation, access restrictions apply. </t>
  </si>
  <si>
    <t>DSHS6033</t>
  </si>
  <si>
    <t>206 10th Ave                                                    Olympia, WA 98501</t>
  </si>
  <si>
    <t>Liz Knigge                                                         360-789-9211                                                  kniggel@dshs.wa.gov</t>
  </si>
  <si>
    <t>LAN Room, Bldg 206.  Circuit handoff to be located no further than 10 feet of DSHS Router.  Refer to LCON for building contact information.</t>
  </si>
  <si>
    <t>Per DSHS, the building owner will not allow equipment mounted above six feet from the ground on the building exterior.</t>
  </si>
  <si>
    <t>PE-VAN0603/DSHS6026</t>
  </si>
  <si>
    <t>907 Harney St                                                    Vancouver, WA 98660-3080</t>
  </si>
  <si>
    <t>LAN Room, Bldg 907.  Circuit handoff to be located no further than 10 feet of DSHS Router.  Refer to LCON for building contact information.</t>
  </si>
  <si>
    <t>1000M (1G)</t>
  </si>
  <si>
    <t>VE-VAN0603/DSHS6026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</si>
  <si>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
***Per DSHS, the building owner will not allow equipment mounted above six feet from the ground on the building exterior.***</t>
  </si>
  <si>
    <t>PE-BRE1801/DSHS5003</t>
  </si>
  <si>
    <t>4710 Auto Center Blvd                                    Bremerton, WA 98312-3300</t>
  </si>
  <si>
    <t>LAN Room, Bldg 4710.  Circuit handoff to be located no further than 10 feet of DSHS Router.  Refer to LCON for building contact information.</t>
  </si>
  <si>
    <t>N/.A</t>
  </si>
  <si>
    <t>VE-BRE1801/DSHS5003</t>
  </si>
  <si>
    <t>DSHS3004</t>
  </si>
  <si>
    <t>600 Lakeway Dr                                                               Bellingham, WA 98225-5236</t>
  </si>
  <si>
    <t>Liz Knigge                                                         360-789-9211                                                  kniggel@dshs.wa.gov;                            Building contact: Lakeway Rentals LLC, Tom Hill  tom@visitlandmark.com</t>
  </si>
  <si>
    <t>LAN Room, Bldg 600.  Circuit handoff to be located no further than 10 feet of DSHS Router.  This is an Area Agency on Aging &amp; Long Term Care (AAA) Facility.</t>
  </si>
  <si>
    <t>Chris Lattin   360-584-2266                                    clattin@esd.wa.gov                           Site Contact: Sam Mitchell                  360-270-8264</t>
  </si>
  <si>
    <t>Evaluation  Model for Solicitation Number N21-RFQ-004 Amendment 2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</si>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</sst>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Fill="1" applyBorder="1">
      <alignment horizontal="left"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10" zoomScale="75" zoomScaleNormal="75" workbookViewId="0">
      <selection activeCell="N14" sqref="N1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8" t="s">
        <v>78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9" t="s">
        <v>30</v>
      </c>
      <c r="N2" s="140"/>
      <c r="O2" s="140"/>
      <c r="P2" s="140"/>
      <c r="Q2" s="79"/>
      <c r="R2" s="83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45" t="s">
        <v>15</v>
      </c>
      <c r="J3" s="146"/>
      <c r="K3" s="15"/>
      <c r="L3" s="16"/>
      <c r="M3" s="141"/>
      <c r="N3" s="142"/>
      <c r="O3" s="142"/>
      <c r="P3" s="142"/>
      <c r="Q3" s="143" t="s">
        <v>28</v>
      </c>
      <c r="R3" s="144"/>
      <c r="S3" s="147" t="s">
        <v>21</v>
      </c>
      <c r="T3" s="147"/>
      <c r="U3" s="147"/>
      <c r="V3" s="147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6" t="s">
        <v>48</v>
      </c>
      <c r="C6" s="107" t="s">
        <v>49</v>
      </c>
      <c r="D6" s="107" t="s">
        <v>31</v>
      </c>
      <c r="E6" s="107" t="s">
        <v>32</v>
      </c>
      <c r="F6" s="107" t="s">
        <v>9</v>
      </c>
      <c r="G6" s="107">
        <v>180</v>
      </c>
      <c r="H6" s="108" t="s">
        <v>10</v>
      </c>
      <c r="I6" s="109">
        <v>5</v>
      </c>
      <c r="J6" s="110">
        <v>95</v>
      </c>
      <c r="K6" s="111"/>
      <c r="L6" s="10"/>
      <c r="M6" s="126"/>
      <c r="N6" s="127"/>
      <c r="O6" s="105" t="s">
        <v>79</v>
      </c>
      <c r="P6" s="128">
        <v>0</v>
      </c>
      <c r="Q6" s="129"/>
      <c r="R6" s="130"/>
      <c r="S6" s="53">
        <f t="shared" si="0"/>
        <v>180</v>
      </c>
      <c r="T6" s="31" t="e">
        <f t="shared" ref="T6:T22" si="4">24*O6+P6</f>
        <v>#VALUE!</v>
      </c>
      <c r="U6" s="32">
        <f t="shared" si="2"/>
        <v>5</v>
      </c>
      <c r="V6" s="32">
        <f t="shared" si="3"/>
        <v>95</v>
      </c>
    </row>
    <row r="7" spans="1:22" ht="63" x14ac:dyDescent="0.25">
      <c r="A7" s="6">
        <v>3</v>
      </c>
      <c r="B7" s="112" t="s">
        <v>50</v>
      </c>
      <c r="C7" s="113" t="s">
        <v>33</v>
      </c>
      <c r="D7" s="113" t="s">
        <v>34</v>
      </c>
      <c r="E7" s="113" t="s">
        <v>35</v>
      </c>
      <c r="F7" s="114" t="s">
        <v>36</v>
      </c>
      <c r="G7" s="114">
        <v>150</v>
      </c>
      <c r="H7" s="115" t="s">
        <v>37</v>
      </c>
      <c r="I7" s="116">
        <v>5</v>
      </c>
      <c r="J7" s="117">
        <v>95</v>
      </c>
      <c r="K7" s="118" t="s">
        <v>38</v>
      </c>
      <c r="L7" s="10"/>
      <c r="M7" s="63"/>
      <c r="N7" s="64"/>
      <c r="O7" s="65" t="s">
        <v>79</v>
      </c>
      <c r="P7" s="65">
        <v>0</v>
      </c>
      <c r="Q7" s="131" t="s">
        <v>43</v>
      </c>
      <c r="R7" s="71"/>
      <c r="S7" s="54">
        <f t="shared" si="0"/>
        <v>150</v>
      </c>
      <c r="T7" s="31" t="e">
        <f t="shared" si="4"/>
        <v>#VALUE!</v>
      </c>
      <c r="U7" s="32">
        <f t="shared" si="2"/>
        <v>5</v>
      </c>
      <c r="V7" s="32">
        <f t="shared" si="3"/>
        <v>95</v>
      </c>
    </row>
    <row r="8" spans="1:22" ht="78.75" x14ac:dyDescent="0.25">
      <c r="A8" s="6">
        <v>4</v>
      </c>
      <c r="B8" s="33" t="s">
        <v>51</v>
      </c>
      <c r="C8" s="119" t="s">
        <v>39</v>
      </c>
      <c r="D8" s="119" t="s">
        <v>34</v>
      </c>
      <c r="E8" s="119" t="s">
        <v>40</v>
      </c>
      <c r="F8" s="34" t="s">
        <v>36</v>
      </c>
      <c r="G8" s="34">
        <v>150</v>
      </c>
      <c r="H8" s="35" t="s">
        <v>37</v>
      </c>
      <c r="I8" s="39">
        <v>5</v>
      </c>
      <c r="J8" s="36">
        <v>95</v>
      </c>
      <c r="K8" s="37" t="s">
        <v>41</v>
      </c>
      <c r="L8" s="10"/>
      <c r="M8" s="51"/>
      <c r="N8" s="48"/>
      <c r="O8" s="49" t="s">
        <v>79</v>
      </c>
      <c r="P8" s="128">
        <v>0</v>
      </c>
      <c r="Q8" s="132" t="s">
        <v>43</v>
      </c>
      <c r="R8" s="130"/>
      <c r="S8" s="53">
        <f t="shared" si="0"/>
        <v>150</v>
      </c>
      <c r="T8" s="31" t="e">
        <f t="shared" si="4"/>
        <v>#VALUE!</v>
      </c>
      <c r="U8" s="32">
        <f t="shared" si="2"/>
        <v>5</v>
      </c>
      <c r="V8" s="32">
        <f t="shared" si="3"/>
        <v>95</v>
      </c>
    </row>
    <row r="9" spans="1:22" ht="299.25" x14ac:dyDescent="0.25">
      <c r="A9" s="6">
        <v>5</v>
      </c>
      <c r="B9" s="112" t="s">
        <v>52</v>
      </c>
      <c r="C9" s="113" t="s">
        <v>39</v>
      </c>
      <c r="D9" s="113" t="s">
        <v>34</v>
      </c>
      <c r="E9" s="113" t="s">
        <v>40</v>
      </c>
      <c r="F9" s="114" t="s">
        <v>36</v>
      </c>
      <c r="G9" s="114">
        <v>150</v>
      </c>
      <c r="H9" s="115" t="s">
        <v>37</v>
      </c>
      <c r="I9" s="116">
        <v>5</v>
      </c>
      <c r="J9" s="117">
        <v>95</v>
      </c>
      <c r="K9" s="118" t="s">
        <v>42</v>
      </c>
      <c r="L9" s="10"/>
      <c r="M9" s="90"/>
      <c r="N9" s="91"/>
      <c r="O9" s="92" t="s">
        <v>79</v>
      </c>
      <c r="P9" s="65">
        <v>0</v>
      </c>
      <c r="Q9" s="131" t="s">
        <v>43</v>
      </c>
      <c r="R9" s="71"/>
      <c r="S9" s="53">
        <f t="shared" si="0"/>
        <v>150</v>
      </c>
      <c r="T9" s="31" t="e">
        <f t="shared" si="4"/>
        <v>#VALUE!</v>
      </c>
      <c r="U9" s="32">
        <f t="shared" si="2"/>
        <v>5</v>
      </c>
      <c r="V9" s="32">
        <f t="shared" si="3"/>
        <v>95</v>
      </c>
    </row>
    <row r="10" spans="1:22" ht="31.5" x14ac:dyDescent="0.25">
      <c r="A10" s="6">
        <v>6</v>
      </c>
      <c r="B10" s="106" t="s">
        <v>44</v>
      </c>
      <c r="C10" s="107" t="s">
        <v>45</v>
      </c>
      <c r="D10" s="107" t="s">
        <v>46</v>
      </c>
      <c r="E10" s="107" t="s">
        <v>47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/>
      <c r="L10" s="10"/>
      <c r="M10" s="51"/>
      <c r="N10" s="48"/>
      <c r="O10" s="49" t="s">
        <v>79</v>
      </c>
      <c r="P10" s="128">
        <v>0</v>
      </c>
      <c r="Q10" s="74"/>
      <c r="R10" s="72"/>
      <c r="S10" s="53">
        <f t="shared" si="0"/>
        <v>150</v>
      </c>
      <c r="T10" s="31" t="e">
        <f t="shared" si="4"/>
        <v>#VALUE!</v>
      </c>
      <c r="U10" s="32">
        <f t="shared" si="2"/>
        <v>5</v>
      </c>
      <c r="V10" s="32">
        <f t="shared" si="3"/>
        <v>95</v>
      </c>
    </row>
    <row r="11" spans="1:22" ht="63" x14ac:dyDescent="0.25">
      <c r="A11" s="6">
        <v>7</v>
      </c>
      <c r="B11" s="120" t="s">
        <v>53</v>
      </c>
      <c r="C11" s="121" t="s">
        <v>54</v>
      </c>
      <c r="D11" s="121" t="s">
        <v>77</v>
      </c>
      <c r="E11" s="121" t="s">
        <v>55</v>
      </c>
      <c r="F11" s="121" t="s">
        <v>9</v>
      </c>
      <c r="G11" s="121">
        <v>150</v>
      </c>
      <c r="H11" s="122" t="s">
        <v>37</v>
      </c>
      <c r="I11" s="123">
        <v>5</v>
      </c>
      <c r="J11" s="124">
        <v>95</v>
      </c>
      <c r="K11" s="125" t="s">
        <v>56</v>
      </c>
      <c r="L11" s="10"/>
      <c r="M11" s="90"/>
      <c r="N11" s="91"/>
      <c r="O11" s="92" t="s">
        <v>79</v>
      </c>
      <c r="P11" s="65">
        <v>0</v>
      </c>
      <c r="Q11" s="133" t="s">
        <v>43</v>
      </c>
      <c r="R11" s="73"/>
      <c r="S11" s="53">
        <f t="shared" ref="S11:S17" si="5">IF(ISBLANK(M11),G11,M11)</f>
        <v>150</v>
      </c>
      <c r="T11" s="31" t="e">
        <f t="shared" ref="T11:T17" si="6">24*O11+P11</f>
        <v>#VALUE!</v>
      </c>
      <c r="U11" s="32">
        <f t="shared" ref="U11:U17" si="7">I11</f>
        <v>5</v>
      </c>
      <c r="V11" s="32">
        <f t="shared" ref="V11:V17" si="8">J11</f>
        <v>95</v>
      </c>
    </row>
    <row r="12" spans="1:22" ht="63" x14ac:dyDescent="0.25">
      <c r="A12" s="6">
        <v>8</v>
      </c>
      <c r="B12" s="33" t="s">
        <v>57</v>
      </c>
      <c r="C12" s="34" t="s">
        <v>58</v>
      </c>
      <c r="D12" s="34" t="s">
        <v>59</v>
      </c>
      <c r="E12" s="34" t="s">
        <v>60</v>
      </c>
      <c r="F12" s="34" t="s">
        <v>36</v>
      </c>
      <c r="G12" s="34">
        <v>150</v>
      </c>
      <c r="H12" s="35" t="s">
        <v>37</v>
      </c>
      <c r="I12" s="39">
        <v>5</v>
      </c>
      <c r="J12" s="36">
        <v>95</v>
      </c>
      <c r="K12" s="37" t="s">
        <v>61</v>
      </c>
      <c r="L12" s="10"/>
      <c r="M12" s="51"/>
      <c r="N12" s="48"/>
      <c r="O12" s="49" t="s">
        <v>79</v>
      </c>
      <c r="P12" s="128">
        <v>0</v>
      </c>
      <c r="Q12" s="134" t="s">
        <v>43</v>
      </c>
      <c r="R12" s="72"/>
      <c r="S12" s="53">
        <f t="shared" si="5"/>
        <v>150</v>
      </c>
      <c r="T12" s="31" t="e">
        <f t="shared" si="6"/>
        <v>#VALUE!</v>
      </c>
      <c r="U12" s="32">
        <f t="shared" si="7"/>
        <v>5</v>
      </c>
      <c r="V12" s="32">
        <f t="shared" si="8"/>
        <v>95</v>
      </c>
    </row>
    <row r="13" spans="1:22" ht="63" x14ac:dyDescent="0.25">
      <c r="A13" s="6">
        <v>9</v>
      </c>
      <c r="B13" s="84" t="s">
        <v>62</v>
      </c>
      <c r="C13" s="85" t="s">
        <v>63</v>
      </c>
      <c r="D13" s="85" t="s">
        <v>59</v>
      </c>
      <c r="E13" s="85" t="s">
        <v>64</v>
      </c>
      <c r="F13" s="85" t="s">
        <v>36</v>
      </c>
      <c r="G13" s="85">
        <v>250</v>
      </c>
      <c r="H13" s="86" t="s">
        <v>65</v>
      </c>
      <c r="I13" s="87">
        <v>15</v>
      </c>
      <c r="J13" s="88">
        <v>85</v>
      </c>
      <c r="K13" s="89" t="s">
        <v>61</v>
      </c>
      <c r="L13" s="10"/>
      <c r="M13" s="90">
        <v>200</v>
      </c>
      <c r="N13" s="91" t="s">
        <v>12</v>
      </c>
      <c r="O13" s="92">
        <v>1725</v>
      </c>
      <c r="P13" s="65">
        <v>500</v>
      </c>
      <c r="Q13" s="55">
        <v>999</v>
      </c>
      <c r="R13" s="135" t="s">
        <v>43</v>
      </c>
      <c r="S13" s="53">
        <f t="shared" si="5"/>
        <v>200</v>
      </c>
      <c r="T13" s="31">
        <f t="shared" si="6"/>
        <v>41900</v>
      </c>
      <c r="U13" s="32">
        <f t="shared" si="7"/>
        <v>15</v>
      </c>
      <c r="V13" s="32">
        <f t="shared" si="8"/>
        <v>85</v>
      </c>
    </row>
    <row r="14" spans="1:22" ht="267.75" x14ac:dyDescent="0.25">
      <c r="A14" s="6">
        <v>10</v>
      </c>
      <c r="B14" s="33" t="s">
        <v>66</v>
      </c>
      <c r="C14" s="34" t="s">
        <v>63</v>
      </c>
      <c r="D14" s="34" t="s">
        <v>59</v>
      </c>
      <c r="E14" s="34" t="s">
        <v>64</v>
      </c>
      <c r="F14" s="34" t="s">
        <v>36</v>
      </c>
      <c r="G14" s="34">
        <v>250</v>
      </c>
      <c r="H14" s="35" t="s">
        <v>65</v>
      </c>
      <c r="I14" s="39">
        <v>15</v>
      </c>
      <c r="J14" s="36">
        <v>85</v>
      </c>
      <c r="K14" s="37" t="s">
        <v>67</v>
      </c>
      <c r="L14" s="10"/>
      <c r="M14" s="51">
        <v>200</v>
      </c>
      <c r="N14" s="48" t="s">
        <v>12</v>
      </c>
      <c r="O14" s="49">
        <v>1999</v>
      </c>
      <c r="P14" s="128">
        <v>500</v>
      </c>
      <c r="Q14" s="56">
        <v>999</v>
      </c>
      <c r="R14" s="136" t="s">
        <v>43</v>
      </c>
      <c r="S14" s="53">
        <f t="shared" si="5"/>
        <v>200</v>
      </c>
      <c r="T14" s="31">
        <f t="shared" si="6"/>
        <v>48476</v>
      </c>
      <c r="U14" s="32">
        <f t="shared" si="7"/>
        <v>15</v>
      </c>
      <c r="V14" s="32">
        <f t="shared" si="8"/>
        <v>85</v>
      </c>
    </row>
    <row r="15" spans="1:22" ht="63" x14ac:dyDescent="0.25">
      <c r="A15" s="6">
        <v>11</v>
      </c>
      <c r="B15" s="93" t="s">
        <v>68</v>
      </c>
      <c r="C15" s="94" t="s">
        <v>69</v>
      </c>
      <c r="D15" s="85" t="s">
        <v>59</v>
      </c>
      <c r="E15" s="94" t="s">
        <v>70</v>
      </c>
      <c r="F15" s="94" t="s">
        <v>36</v>
      </c>
      <c r="G15" s="94">
        <v>150</v>
      </c>
      <c r="H15" s="95" t="s">
        <v>37</v>
      </c>
      <c r="I15" s="96">
        <v>5</v>
      </c>
      <c r="J15" s="97">
        <v>95</v>
      </c>
      <c r="K15" s="89" t="s">
        <v>61</v>
      </c>
      <c r="L15" s="10"/>
      <c r="M15" s="90">
        <v>149</v>
      </c>
      <c r="N15" s="91" t="s">
        <v>12</v>
      </c>
      <c r="O15" s="92">
        <v>499</v>
      </c>
      <c r="P15" s="65">
        <v>500</v>
      </c>
      <c r="Q15" s="133" t="s">
        <v>71</v>
      </c>
      <c r="R15" s="75">
        <v>1299</v>
      </c>
      <c r="S15" s="53">
        <f t="shared" si="5"/>
        <v>149</v>
      </c>
      <c r="T15" s="31">
        <f t="shared" si="6"/>
        <v>12476</v>
      </c>
      <c r="U15" s="32">
        <f t="shared" si="7"/>
        <v>5</v>
      </c>
      <c r="V15" s="32">
        <f t="shared" si="8"/>
        <v>95</v>
      </c>
    </row>
    <row r="16" spans="1:22" ht="267.75" x14ac:dyDescent="0.25">
      <c r="A16" s="6">
        <v>12</v>
      </c>
      <c r="B16" s="33" t="s">
        <v>72</v>
      </c>
      <c r="C16" s="34" t="s">
        <v>69</v>
      </c>
      <c r="D16" s="34" t="s">
        <v>59</v>
      </c>
      <c r="E16" s="34" t="s">
        <v>70</v>
      </c>
      <c r="F16" s="34" t="s">
        <v>36</v>
      </c>
      <c r="G16" s="34">
        <v>150</v>
      </c>
      <c r="H16" s="35" t="s">
        <v>37</v>
      </c>
      <c r="I16" s="39">
        <v>5</v>
      </c>
      <c r="J16" s="36">
        <v>95</v>
      </c>
      <c r="K16" s="37" t="s">
        <v>67</v>
      </c>
      <c r="L16" s="10"/>
      <c r="M16" s="51">
        <v>149</v>
      </c>
      <c r="N16" s="48" t="s">
        <v>12</v>
      </c>
      <c r="O16" s="49">
        <v>699</v>
      </c>
      <c r="P16" s="128">
        <v>500</v>
      </c>
      <c r="Q16" s="134" t="s">
        <v>43</v>
      </c>
      <c r="R16" s="72">
        <v>1299</v>
      </c>
      <c r="S16" s="53">
        <f t="shared" si="5"/>
        <v>149</v>
      </c>
      <c r="T16" s="31">
        <f t="shared" si="6"/>
        <v>17276</v>
      </c>
      <c r="U16" s="32">
        <f t="shared" si="7"/>
        <v>5</v>
      </c>
      <c r="V16" s="32">
        <f t="shared" si="8"/>
        <v>95</v>
      </c>
    </row>
    <row r="17" spans="1:22" ht="94.5" x14ac:dyDescent="0.25">
      <c r="A17" s="6">
        <v>13</v>
      </c>
      <c r="B17" s="93" t="s">
        <v>73</v>
      </c>
      <c r="C17" s="85" t="s">
        <v>74</v>
      </c>
      <c r="D17" s="85" t="s">
        <v>75</v>
      </c>
      <c r="E17" s="85" t="s">
        <v>76</v>
      </c>
      <c r="F17" s="85" t="s">
        <v>36</v>
      </c>
      <c r="G17" s="85">
        <v>150</v>
      </c>
      <c r="H17" s="86" t="s">
        <v>65</v>
      </c>
      <c r="I17" s="87">
        <v>5</v>
      </c>
      <c r="J17" s="88">
        <v>95</v>
      </c>
      <c r="K17" s="89" t="s">
        <v>61</v>
      </c>
      <c r="L17" s="10"/>
      <c r="M17" s="90">
        <v>149</v>
      </c>
      <c r="N17" s="91" t="s">
        <v>12</v>
      </c>
      <c r="O17" s="92">
        <v>1299</v>
      </c>
      <c r="P17" s="65">
        <v>500</v>
      </c>
      <c r="Q17" s="55">
        <v>999</v>
      </c>
      <c r="R17" s="137" t="s">
        <v>43</v>
      </c>
      <c r="S17" s="53">
        <f t="shared" si="5"/>
        <v>149</v>
      </c>
      <c r="T17" s="31">
        <f t="shared" si="6"/>
        <v>31676</v>
      </c>
      <c r="U17" s="32">
        <f t="shared" si="7"/>
        <v>5</v>
      </c>
      <c r="V17" s="32">
        <f t="shared" si="8"/>
        <v>95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28">
        <v>0</v>
      </c>
      <c r="Q18" s="56"/>
      <c r="R18" s="72"/>
      <c r="S18" s="53">
        <v>0</v>
      </c>
      <c r="T18" s="31">
        <v>0</v>
      </c>
      <c r="U18" s="32">
        <v>0</v>
      </c>
      <c r="V18" s="32">
        <v>0</v>
      </c>
    </row>
    <row r="19" spans="1:22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28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28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28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28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28">
        <v>0</v>
      </c>
      <c r="Q28" s="78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28">
        <v>0</v>
      </c>
      <c r="Q30" s="104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28">
        <v>0</v>
      </c>
      <c r="Q32" s="104"/>
      <c r="R32" s="8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0 S18:S33">
    <cfRule type="expression" dxfId="1" priority="273">
      <formula>M5&gt;G5</formula>
    </cfRule>
    <cfRule type="expression" priority="274">
      <formula>$M$5&gt;$G$5</formula>
    </cfRule>
  </conditionalFormatting>
  <conditionalFormatting sqref="S11:S17">
    <cfRule type="expression" dxfId="0" priority="1">
      <formula>M11&gt;G11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B26402-3574-4EDD-B7BB-C1C62EA07EA0}">
  <ds:schemaRefs>
    <ds:schemaRef ds:uri="http://schemas.microsoft.com/sharepoint/v3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7d544bdc-a7fa-4516-973e-3ad2926cbdd1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8A07443-4DF1-447C-AF6E-D753CA3CAC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BED854-298C-4A55-B6F3-6BA61803C6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2020-09-24T17:19:26Z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