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N21-RFQ-016\Vendor Responses\Mammoth\"/>
    </mc:Choice>
  </mc:AlternateContent>
  <bookViews>
    <workbookView xWindow="0" yWindow="0" windowWidth="19200" windowHeight="705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 i="4" l="1"/>
  <c r="U9" i="4"/>
  <c r="T9" i="4"/>
  <c r="S9" i="4"/>
  <c r="V8" i="4"/>
  <c r="U8" i="4"/>
  <c r="T8" i="4"/>
  <c r="S8" i="4"/>
  <c r="V7" i="4" l="1"/>
  <c r="U7" i="4"/>
  <c r="T7" i="4"/>
  <c r="S7" i="4"/>
  <c r="V6" i="4"/>
  <c r="U6" i="4"/>
  <c r="T6" i="4"/>
  <c r="S6" i="4"/>
  <c r="V12" i="4" l="1"/>
  <c r="U12" i="4"/>
  <c r="T12" i="4"/>
  <c r="S12" i="4"/>
  <c r="V11" i="4"/>
  <c r="U11" i="4"/>
  <c r="T11" i="4"/>
  <c r="S11" i="4"/>
  <c r="V10" i="4"/>
  <c r="U10" i="4"/>
  <c r="T10" i="4"/>
  <c r="S10"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<sst xmlns="http://schemas.openxmlformats.org/spreadsheetml/2006/main" count="67" uniqueCount="50">
  <si>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</si>
  <si>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</si>
  <si>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</si>
  <si>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</si>
  <si>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</si>
  <si>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</si>
  <si>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</si>
  <si>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</si>
  <si>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</si>
  <si>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</si>
  <si>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</si>
  <si>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</si>
  <si>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</si>
  <si>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</si>
  <si>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</si>
  <si>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</si>
  <si>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</si>
  <si>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</si>
  <si>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</si>
  <si>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</si>
  <si>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</si>
  <si>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</si>
  <si>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</si>
  <si>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</si>
  <si>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</si>
  <si>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</si>
  <si>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</si>
  <si>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</si>
  <si>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</si>
  <si>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</si>
  <si>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</si>
  <si>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VE-CBY0501/DOCCBY1/LTS</t>
  </si>
  <si>
    <t>LCON:
Chad Fletcher
360-963-1416
cafletcher@doc1.wa.gov
Facility Contacts:
 Eddie Reetz
 Facilities Manager
 Clallam Bay Corrections Center
 360-203-1264
 Wayne Pederson, RCDD/PM
 DOC Capital Planning, Senior Project Manager
 360-480-9270</t>
  </si>
  <si>
    <t>PE-CBY0501/DOCCBY1/LTS</t>
  </si>
  <si>
    <t>1000M (1G)</t>
  </si>
  <si>
    <t>N/A</t>
  </si>
  <si>
    <t>MDF near rooms 1160 and 1161. Install extended handoff per attached site map (DOCCBY1 - Site Map .pdf)</t>
  </si>
  <si>
    <t>MDF near rooms 1160 and 1161. Install extended handoff per attached site map (DOCCBY1 - Site Map.pdf)</t>
  </si>
  <si>
    <t xml:space="preserve">1830 Eagle Crest Way
Clallam Bay, WA 98326-9724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</si>
  <si>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</si>
  <si>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</si>
  <si>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1830 Eagle Crest Way
Clallam Bay, WA 98326-9724</t>
  </si>
  <si>
    <t>Evaluation Model for Solicitation Number N21-RFQ-016</t>
  </si>
  <si>
    <t>PE-SEA1718 / OCI1701 / HUMSEA</t>
  </si>
  <si>
    <t>810 3RD AVE.
6th floor Suites 640-650
SEATTLE, WA 98104-1655</t>
  </si>
  <si>
    <t>Sureau, Stephen (OIC)
360 725-7068
StephenS@oic.wa.gov</t>
  </si>
  <si>
    <t>Install extended handoff within 10 ft of current router per LCON and per attached site map. Install extended handoff per attached site map (PE-SEA1718-OIC1701 office layout.pdf)</t>
  </si>
  <si>
    <t>100M</t>
  </si>
  <si>
    <t>VE-SEA1718 / OIC1701 / HUMSEA</t>
  </si>
  <si>
    <t>This is a multi-port / multi-vlan request.
1) Vendor to deliver 2 ports / 2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</si>
</sst>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32" xfId="47" applyBorder="1">
      <alignment horizontal="left" vertical="top" wrapText="1"/>
    </xf>
    <xf numFmtId="7" fontId="2" fillId="40" borderId="32" xfId="44" applyBorder="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Normal="100" workbookViewId="0">
      <selection sqref="A1:K1"/>
    </sheetView>
  </sheetViews>
  <sheetFormatPr defaultColWidth="8.90625" defaultRowHeight="15.5" x14ac:dyDescent="0.35"/>
  <cols>
    <col min="1" max="1" width="4.453125" style="1" bestFit="1" customWidth="1"/>
    <col min="2" max="2" width="36.6328125" style="1" customWidth="1"/>
    <col min="3" max="3" width="35.08984375" style="131" customWidth="1"/>
    <col min="4" max="4" width="38.08984375" style="131" customWidth="1"/>
    <col min="5" max="5" width="42.453125" style="131" customWidth="1"/>
    <col min="6" max="6" width="10.089843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08984375" style="3" customWidth="1"/>
    <col min="17" max="17" width="13" style="116" customWidth="1"/>
    <col min="18" max="18" width="13" style="117" customWidth="1"/>
    <col min="19" max="19" width="9.453125" style="29" customWidth="1"/>
    <col min="20" max="20" width="11.90625" style="29" customWidth="1"/>
    <col min="21" max="21" width="9.453125" style="1" customWidth="1"/>
    <col min="22" max="16384" width="8.90625" style="1"/>
  </cols>
  <sheetData>
    <row r="1" spans="1:22" ht="16" thickBot="1" x14ac:dyDescent="0.4">
      <c r="A1" s="138" t="s">
        <v>42</v>
      </c>
      <c r="B1" s="138"/>
      <c r="C1" s="138"/>
      <c r="D1" s="138"/>
      <c r="E1" s="138"/>
      <c r="F1" s="138"/>
      <c r="G1" s="138"/>
      <c r="H1" s="138"/>
      <c r="I1" s="138"/>
      <c r="J1" s="138"/>
      <c r="K1" s="138"/>
      <c r="Q1" s="112"/>
      <c r="R1" s="113"/>
      <c r="S1" s="4"/>
      <c r="T1" s="4"/>
    </row>
    <row r="2" spans="1:22" ht="16" thickBot="1" x14ac:dyDescent="0.4">
      <c r="A2" s="5"/>
      <c r="B2" s="6" t="s">
        <v>0</v>
      </c>
      <c r="C2" s="128"/>
      <c r="D2" s="128"/>
      <c r="E2" s="128"/>
      <c r="F2" s="7"/>
      <c r="G2" s="7"/>
      <c r="H2" s="7"/>
      <c r="I2" s="7"/>
      <c r="J2" s="7"/>
      <c r="K2" s="8"/>
      <c r="L2" s="9"/>
      <c r="M2" s="139" t="s">
        <v>29</v>
      </c>
      <c r="N2" s="140"/>
      <c r="O2" s="140"/>
      <c r="P2" s="140"/>
      <c r="Q2" s="114"/>
      <c r="R2" s="115"/>
      <c r="S2" s="102"/>
      <c r="T2" s="102"/>
    </row>
    <row r="3" spans="1:22" s="100" customFormat="1" ht="16" thickBot="1" x14ac:dyDescent="0.4">
      <c r="A3" s="10"/>
      <c r="B3" s="11"/>
      <c r="C3" s="129"/>
      <c r="D3" s="129"/>
      <c r="E3" s="129"/>
      <c r="F3" s="12"/>
      <c r="G3" s="12"/>
      <c r="H3" s="12"/>
      <c r="I3" s="145" t="s">
        <v>14</v>
      </c>
      <c r="J3" s="146"/>
      <c r="K3" s="13"/>
      <c r="L3" s="14"/>
      <c r="M3" s="141"/>
      <c r="N3" s="142"/>
      <c r="O3" s="142"/>
      <c r="P3" s="142"/>
      <c r="Q3" s="143" t="s">
        <v>27</v>
      </c>
      <c r="R3" s="144"/>
      <c r="S3" s="147" t="s">
        <v>20</v>
      </c>
      <c r="T3" s="147"/>
      <c r="U3" s="147"/>
      <c r="V3" s="147"/>
    </row>
    <row r="4" spans="1:22" s="100" customFormat="1" ht="78" thickBot="1" x14ac:dyDescent="0.4">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47" thickTop="1" x14ac:dyDescent="0.35">
      <c r="A5" s="5">
        <v>1</v>
      </c>
      <c r="B5" s="118"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1">
        <f t="shared" ref="S5:S33" si="0">IF(ISBLANK(M5),G5,M5)</f>
        <v>20</v>
      </c>
      <c r="T5" s="23">
        <f t="shared" ref="T5:T33" si="1">24*O5+P5</f>
        <v>13000</v>
      </c>
      <c r="U5" s="22">
        <f t="shared" ref="U5:V22" si="2">I5</f>
        <v>10</v>
      </c>
      <c r="V5" s="22">
        <f t="shared" si="2"/>
        <v>90</v>
      </c>
    </row>
    <row r="6" spans="1:22" ht="409.5" x14ac:dyDescent="0.35">
      <c r="A6" s="5">
        <v>2</v>
      </c>
      <c r="B6" s="119" t="s">
        <v>31</v>
      </c>
      <c r="C6" s="94" t="s">
        <v>38</v>
      </c>
      <c r="D6" s="94" t="s">
        <v>32</v>
      </c>
      <c r="E6" s="94" t="s">
        <v>36</v>
      </c>
      <c r="F6" s="121" t="s">
        <v>8</v>
      </c>
      <c r="G6" s="25">
        <v>150</v>
      </c>
      <c r="H6" s="26" t="s">
        <v>34</v>
      </c>
      <c r="I6" s="30">
        <v>5</v>
      </c>
      <c r="J6" s="27">
        <v>95</v>
      </c>
      <c r="K6" s="28" t="s">
        <v>39</v>
      </c>
      <c r="L6" s="9"/>
      <c r="M6" s="42"/>
      <c r="N6" s="39"/>
      <c r="O6" s="40"/>
      <c r="P6" s="103">
        <v>0</v>
      </c>
      <c r="Q6" s="132"/>
      <c r="R6" s="134" t="s">
        <v>35</v>
      </c>
      <c r="S6" s="44">
        <f t="shared" si="0"/>
        <v>150</v>
      </c>
      <c r="T6" s="24">
        <f t="shared" si="1"/>
        <v>0</v>
      </c>
      <c r="U6" s="104">
        <f t="shared" si="2"/>
        <v>5</v>
      </c>
      <c r="V6" s="104">
        <f t="shared" si="2"/>
        <v>95</v>
      </c>
    </row>
    <row r="7" spans="1:22" ht="232.5" x14ac:dyDescent="0.35">
      <c r="A7" s="5">
        <v>3</v>
      </c>
      <c r="B7" s="107" t="s">
        <v>33</v>
      </c>
      <c r="C7" s="105" t="s">
        <v>41</v>
      </c>
      <c r="D7" s="105" t="s">
        <v>32</v>
      </c>
      <c r="E7" s="105" t="s">
        <v>37</v>
      </c>
      <c r="F7" s="122" t="s">
        <v>8</v>
      </c>
      <c r="G7" s="105">
        <v>150</v>
      </c>
      <c r="H7" s="106" t="s">
        <v>34</v>
      </c>
      <c r="I7" s="107">
        <v>5</v>
      </c>
      <c r="J7" s="108">
        <v>95</v>
      </c>
      <c r="K7" s="109" t="s">
        <v>40</v>
      </c>
      <c r="L7" s="9"/>
      <c r="M7" s="53"/>
      <c r="N7" s="54"/>
      <c r="O7" s="55"/>
      <c r="P7" s="55">
        <v>0</v>
      </c>
      <c r="Q7" s="64"/>
      <c r="R7" s="135" t="s">
        <v>35</v>
      </c>
      <c r="S7" s="45">
        <f t="shared" si="0"/>
        <v>150</v>
      </c>
      <c r="T7" s="24">
        <f t="shared" si="1"/>
        <v>0</v>
      </c>
      <c r="U7" s="104">
        <f t="shared" si="2"/>
        <v>5</v>
      </c>
      <c r="V7" s="104">
        <f t="shared" si="2"/>
        <v>95</v>
      </c>
    </row>
    <row r="8" spans="1:22" ht="77.5" x14ac:dyDescent="0.35">
      <c r="A8" s="5">
        <v>4</v>
      </c>
      <c r="B8" s="119" t="s">
        <v>43</v>
      </c>
      <c r="C8" s="94" t="s">
        <v>44</v>
      </c>
      <c r="D8" s="94" t="s">
        <v>45</v>
      </c>
      <c r="E8" s="94" t="s">
        <v>46</v>
      </c>
      <c r="F8" s="121" t="s">
        <v>8</v>
      </c>
      <c r="G8" s="25">
        <v>150</v>
      </c>
      <c r="H8" s="26" t="s">
        <v>47</v>
      </c>
      <c r="I8" s="30">
        <v>5</v>
      </c>
      <c r="J8" s="27">
        <v>95</v>
      </c>
      <c r="K8" s="28"/>
      <c r="L8" s="9"/>
      <c r="M8" s="42">
        <v>120</v>
      </c>
      <c r="N8" s="39" t="s">
        <v>11</v>
      </c>
      <c r="O8" s="40">
        <v>705</v>
      </c>
      <c r="P8" s="103">
        <v>1350</v>
      </c>
      <c r="Q8" s="136" t="s">
        <v>35</v>
      </c>
      <c r="R8" s="62">
        <v>1245</v>
      </c>
      <c r="S8" s="44">
        <f t="shared" si="0"/>
        <v>120</v>
      </c>
      <c r="T8" s="24">
        <f t="shared" si="1"/>
        <v>18270</v>
      </c>
      <c r="U8" s="104">
        <f t="shared" si="2"/>
        <v>5</v>
      </c>
      <c r="V8" s="104">
        <f t="shared" si="2"/>
        <v>95</v>
      </c>
    </row>
    <row r="9" spans="1:22" ht="201.5" x14ac:dyDescent="0.35">
      <c r="A9" s="5">
        <v>5</v>
      </c>
      <c r="B9" s="107" t="s">
        <v>48</v>
      </c>
      <c r="C9" s="105" t="s">
        <v>44</v>
      </c>
      <c r="D9" s="105" t="s">
        <v>45</v>
      </c>
      <c r="E9" s="105" t="s">
        <v>46</v>
      </c>
      <c r="F9" s="122" t="s">
        <v>8</v>
      </c>
      <c r="G9" s="105">
        <v>150</v>
      </c>
      <c r="H9" s="106" t="s">
        <v>47</v>
      </c>
      <c r="I9" s="107">
        <v>5</v>
      </c>
      <c r="J9" s="108">
        <v>95</v>
      </c>
      <c r="K9" s="109" t="s">
        <v>49</v>
      </c>
      <c r="L9" s="9"/>
      <c r="M9" s="53">
        <v>120</v>
      </c>
      <c r="N9" s="54" t="s">
        <v>11</v>
      </c>
      <c r="O9" s="55">
        <v>825</v>
      </c>
      <c r="P9" s="55">
        <v>1350</v>
      </c>
      <c r="Q9" s="137" t="s">
        <v>35</v>
      </c>
      <c r="R9" s="61">
        <v>1365</v>
      </c>
      <c r="S9" s="45">
        <f t="shared" si="0"/>
        <v>120</v>
      </c>
      <c r="T9" s="24">
        <f t="shared" si="1"/>
        <v>21150</v>
      </c>
      <c r="U9" s="104">
        <f t="shared" si="2"/>
        <v>5</v>
      </c>
      <c r="V9" s="104">
        <f t="shared" si="2"/>
        <v>95</v>
      </c>
    </row>
    <row r="10" spans="1:22" x14ac:dyDescent="0.35">
      <c r="A10" s="5">
        <v>6</v>
      </c>
      <c r="B10" s="91"/>
      <c r="C10" s="89"/>
      <c r="D10" s="89"/>
      <c r="E10" s="89"/>
      <c r="F10" s="123"/>
      <c r="G10" s="89"/>
      <c r="H10" s="90"/>
      <c r="I10" s="91"/>
      <c r="J10" s="92"/>
      <c r="K10" s="93"/>
      <c r="L10" s="9"/>
      <c r="M10" s="42"/>
      <c r="N10" s="39"/>
      <c r="O10" s="40"/>
      <c r="P10" s="103">
        <v>0</v>
      </c>
      <c r="Q10" s="47"/>
      <c r="R10" s="62"/>
      <c r="S10" s="44">
        <f t="shared" ref="S10:S12" si="3">IF(ISBLANK(M10),G10,M10)</f>
        <v>0</v>
      </c>
      <c r="T10" s="24">
        <f t="shared" ref="T10:T12" si="4">24*O10+P10</f>
        <v>0</v>
      </c>
      <c r="U10" s="104">
        <f t="shared" ref="U10:U12" si="5">I10</f>
        <v>0</v>
      </c>
      <c r="V10" s="104">
        <f t="shared" ref="V10:V12" si="6">J10</f>
        <v>0</v>
      </c>
    </row>
    <row r="11" spans="1:22" x14ac:dyDescent="0.35">
      <c r="A11" s="5">
        <v>7</v>
      </c>
      <c r="B11" s="73"/>
      <c r="C11" s="71"/>
      <c r="D11" s="71"/>
      <c r="E11" s="71"/>
      <c r="F11" s="124"/>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35">
      <c r="A12" s="5">
        <v>8</v>
      </c>
      <c r="B12" s="30"/>
      <c r="C12" s="25"/>
      <c r="D12" s="25"/>
      <c r="E12" s="25"/>
      <c r="F12" s="121"/>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35">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3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5">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3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5">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35">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5">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5">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5">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5">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35">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35">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35">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35">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35">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35">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35">
      <c r="A30" s="5">
        <v>26</v>
      </c>
      <c r="B30" s="30"/>
      <c r="C30" s="25"/>
      <c r="D30" s="25"/>
      <c r="E30" s="25"/>
      <c r="F30" s="121"/>
      <c r="G30" s="25"/>
      <c r="H30" s="26"/>
      <c r="I30" s="30"/>
      <c r="J30" s="27"/>
      <c r="K30" s="28"/>
      <c r="L30" s="43"/>
      <c r="M30" s="42"/>
      <c r="N30" s="39"/>
      <c r="O30" s="40"/>
      <c r="P30" s="103">
        <v>0</v>
      </c>
      <c r="Q30" s="110"/>
      <c r="R30" s="62"/>
      <c r="S30" s="44">
        <f t="shared" si="0"/>
        <v>0</v>
      </c>
      <c r="T30" s="24">
        <f t="shared" si="1"/>
        <v>0</v>
      </c>
      <c r="U30" s="104">
        <f t="shared" si="7"/>
        <v>0</v>
      </c>
      <c r="V30" s="104">
        <f t="shared" si="7"/>
        <v>0</v>
      </c>
    </row>
    <row r="31" spans="1:22" x14ac:dyDescent="0.35">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35">
      <c r="A32" s="5">
        <v>28</v>
      </c>
      <c r="B32" s="30"/>
      <c r="C32" s="25"/>
      <c r="D32" s="25"/>
      <c r="E32" s="25"/>
      <c r="F32" s="121"/>
      <c r="G32" s="25"/>
      <c r="H32" s="26"/>
      <c r="I32" s="30"/>
      <c r="J32" s="27"/>
      <c r="K32" s="28"/>
      <c r="L32" s="9"/>
      <c r="M32" s="42"/>
      <c r="N32" s="39"/>
      <c r="O32" s="40"/>
      <c r="P32" s="103">
        <v>0</v>
      </c>
      <c r="Q32" s="110"/>
      <c r="R32" s="69"/>
      <c r="S32" s="44">
        <f t="shared" si="0"/>
        <v>0</v>
      </c>
      <c r="T32" s="24">
        <f t="shared" si="1"/>
        <v>0</v>
      </c>
      <c r="U32" s="104">
        <f t="shared" si="7"/>
        <v>0</v>
      </c>
      <c r="V32" s="104">
        <f t="shared" si="7"/>
        <v>0</v>
      </c>
    </row>
    <row r="33" spans="1:22" x14ac:dyDescent="0.35">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V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10:S12">
    <cfRule type="expression" dxfId="2" priority="13">
      <formula>M10&gt;G10</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8:S9">
    <cfRule type="expression" dxfId="0" priority="1">
      <formula>M8&gt;G8</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33C151EC-30BA-4055-B2C9-9B7C31360D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purl.org/dc/terms/"/>
    <ds:schemaRef ds:uri="http://schemas.microsoft.com/office/2006/documentManagement/types"/>
    <ds:schemaRef ds:uri="7d544bdc-a7fa-4516-973e-3ad2926cbdd1"/>
    <ds:schemaRef ds:uri="http://purl.org/dc/elements/1.1/"/>
    <ds:schemaRef ds:uri="http://schemas.microsoft.com/office/infopath/2007/PartnerControls"/>
    <ds:schemaRef ds:uri="http://schemas.microsoft.com/sharepoint/v3"/>
    <ds:schemaRef ds:uri="3ba6529a-30c2-491d-bd2f-ab5af98b37fc"/>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2021-03-10T19:41:19Z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