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1-RFQ-019\"/>
    </mc:Choice>
  </mc:AlternateContent>
  <xr:revisionPtr revIDLastSave="0" documentId="13_ncr:1_{53463024-7711-4883-A3C9-D53AE9EDECBB}" xr6:coauthVersionLast="46" xr6:coauthVersionMax="46" xr10:uidLastSave="{00000000-0000-0000-0000-000000000000}"/>
  <bookViews>
    <workbookView xWindow="28935" yWindow="1008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<sst xmlns="http://schemas.openxmlformats.org/spreadsheetml/2006/main" count="67" uniqueCount="55">
  <si>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</si>
  <si>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</si>
  <si>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</si>
  <si>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</si>
  <si>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</si>
  <si>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</si>
  <si>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</si>
  <si>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</si>
  <si>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</si>
  <si>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</si>
  <si>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</si>
  <si>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</si>
  <si>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</si>
  <si>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</si>
  <si>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</si>
  <si>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</si>
  <si>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</si>
  <si>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</si>
  <si>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</si>
  <si>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</si>
  <si>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</si>
  <si>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</si>
  <si>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</si>
  <si>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</si>
  <si>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</si>
  <si>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</si>
  <si>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</si>
  <si>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</si>
  <si>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</si>
  <si>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</si>
  <si>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This request is for a redundant / diverse circuit for this site. Existing Primary circuit is provided by StarTouch. Proposed solution must not utilize StarTouch. </t>
  </si>
  <si>
    <t>NO</t>
  </si>
  <si>
    <t>100M</t>
  </si>
  <si>
    <t>DOLD0502</t>
  </si>
  <si>
    <t>ESD0505</t>
  </si>
  <si>
    <t>Deliver services directly into the LAN room</t>
  </si>
  <si>
    <t xml:space="preserve">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
Vendors will notify ESD 72 hours prior to site access visits. Equipment needs to be logged when adding to or removing from all ESD locations. 
</t>
  </si>
  <si>
    <t>ESD1714</t>
  </si>
  <si>
    <t>All building improvements/ construction to this site will need to be approved by: Luke Kravitz 360-489-4092.
Circuit handoff to be located no further than 6 feet of ESD equipment. 
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t>
  </si>
  <si>
    <t>N/A</t>
  </si>
  <si>
    <t>Deliver services directly into the LAN room.  Install extended handoff per attached site map (ESD0505.pdf)</t>
  </si>
  <si>
    <t>Install extended handoff per attached site map and within 10 FT of DOL router. Install extended handoff per attached site map (DOLD0502 – Forks Office layout.pdf)</t>
  </si>
  <si>
    <t>810 West Brackett Road           Sequim WA 98382</t>
  </si>
  <si>
    <t>Chris Lattin                                         (360) 584-2266                   clattin@esd.wa.gov
Facility Contact: Martin Fryer 360-584-7430</t>
  </si>
  <si>
    <t>1660 S Columbian Way             Seattle, WA 98108</t>
  </si>
  <si>
    <t>Chris Lattin                                        (360) 584-2266                 clattin@esd.wa.gov
Building Contact: Luke Kravitz 360-489-4092</t>
  </si>
  <si>
    <t xml:space="preserve">DOL Network team                                            (360)664-4904 DLISNetTelSup@dol.wa.gov </t>
  </si>
  <si>
    <t>421 5th Ave.                                Forks, WA 98331</t>
  </si>
  <si>
    <t>Evaluation  Model for Solicitation Number N21-RFQ-019</t>
  </si>
  <si>
    <t>DOCWAL1</t>
  </si>
  <si>
    <t>Washington State Penitentiary (WSP)
1313 N 13th Ave
Walla Walla, WA 99362-8817</t>
  </si>
  <si>
    <t>LCON:
Gerardo Schimpf
509-524-7676
gjschimpf@doc1.wa.gov</t>
  </si>
  <si>
    <t>Telecom Building (J40) shown on site map.   Install extended handoff per attached site map (DOCWAL1 sitemap.pdf)</t>
  </si>
  <si>
    <t>1000M (1G)</t>
  </si>
  <si>
    <r>
      <t xml:space="preserve">Supplemental Bandwidth Examples </t>
    </r>
    <r>
      <rPr>
        <b/>
        <i/>
        <u/>
        <sz val="12"/>
        <rFont val="Calibri"/>
        <family val="2"/>
        <scheme val="minor"/>
      </rPr>
      <t>(M) See Section B, Subsection 4 of the RFQ</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</si>
</sst>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164" fontId="2" fillId="42" borderId="32" xfId="1" applyNumberFormat="1" applyFont="1" applyFill="1" applyBorder="1" applyAlignment="1">
      <alignment horizontal="left" vertical="top" wrapText="1"/>
    </xf>
    <xf numFmtId="7" fontId="2" fillId="41" borderId="41"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55" zoomScaleNormal="55" zoomScaleSheetLayoutView="80" workbookViewId="0">
      <selection activeCell="O7" sqref="O7"/>
    </sheetView>
  </sheetViews>
  <sheetFormatPr defaultColWidth="8.85546875" defaultRowHeight="15.75" x14ac:dyDescent="0.25"/>
  <cols>
    <col min="1" max="1" width="4.42578125" style="1" bestFit="1" customWidth="1"/>
    <col min="2" max="2" width="36.570312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5.425781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48</v>
      </c>
      <c r="B1" s="138"/>
      <c r="C1" s="138"/>
      <c r="D1" s="138"/>
      <c r="E1" s="138"/>
      <c r="F1" s="138"/>
      <c r="G1" s="138"/>
      <c r="H1" s="138"/>
      <c r="I1" s="138"/>
      <c r="J1" s="138"/>
      <c r="K1" s="138"/>
      <c r="Q1" s="113"/>
      <c r="R1" s="114"/>
      <c r="S1" s="4"/>
      <c r="T1" s="4"/>
    </row>
    <row r="2" spans="1:22" ht="25.35" customHeight="1" thickBot="1" x14ac:dyDescent="0.3">
      <c r="A2" s="5"/>
      <c r="B2" s="6" t="s">
        <v>0</v>
      </c>
      <c r="C2" s="129"/>
      <c r="D2" s="129"/>
      <c r="E2" s="129"/>
      <c r="F2" s="7"/>
      <c r="G2" s="7"/>
      <c r="H2" s="7"/>
      <c r="I2" s="7"/>
      <c r="J2" s="7"/>
      <c r="K2" s="8"/>
      <c r="L2" s="9"/>
      <c r="M2" s="139" t="s">
        <v>28</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54</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27</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9" t="s">
        <v>5</v>
      </c>
      <c r="C5" s="48" t="s">
        <v>6</v>
      </c>
      <c r="D5" s="48" t="s">
        <v>7</v>
      </c>
      <c r="E5" s="134" t="s">
        <v>29</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33</v>
      </c>
      <c r="C6" s="94" t="s">
        <v>47</v>
      </c>
      <c r="D6" s="94" t="s">
        <v>46</v>
      </c>
      <c r="E6" s="94" t="s">
        <v>41</v>
      </c>
      <c r="F6" s="122" t="s">
        <v>8</v>
      </c>
      <c r="G6" s="25">
        <v>150</v>
      </c>
      <c r="H6" s="26" t="s">
        <v>9</v>
      </c>
      <c r="I6" s="30">
        <v>5</v>
      </c>
      <c r="J6" s="27">
        <v>95</v>
      </c>
      <c r="K6" s="28" t="s">
        <v>30</v>
      </c>
      <c r="L6" s="9"/>
      <c r="M6" s="42">
        <v>120</v>
      </c>
      <c r="N6" s="39" t="s">
        <v>11</v>
      </c>
      <c r="O6" s="40">
        <v>500</v>
      </c>
      <c r="P6" s="103">
        <v>0</v>
      </c>
      <c r="Q6" s="133">
        <v>2000</v>
      </c>
      <c r="R6" s="62">
        <v>6000</v>
      </c>
      <c r="S6" s="44">
        <f t="shared" si="0"/>
        <v>120</v>
      </c>
      <c r="T6" s="24">
        <f t="shared" si="1"/>
        <v>12000</v>
      </c>
      <c r="U6" s="104">
        <f t="shared" si="2"/>
        <v>5</v>
      </c>
      <c r="V6" s="104">
        <f t="shared" si="2"/>
        <v>95</v>
      </c>
    </row>
    <row r="7" spans="1:22" ht="189" x14ac:dyDescent="0.25">
      <c r="A7" s="5">
        <v>3</v>
      </c>
      <c r="B7" s="108" t="s">
        <v>34</v>
      </c>
      <c r="C7" s="106" t="s">
        <v>42</v>
      </c>
      <c r="D7" s="106" t="s">
        <v>43</v>
      </c>
      <c r="E7" s="106" t="s">
        <v>40</v>
      </c>
      <c r="F7" s="123" t="s">
        <v>8</v>
      </c>
      <c r="G7" s="106">
        <v>150</v>
      </c>
      <c r="H7" s="107" t="s">
        <v>32</v>
      </c>
      <c r="I7" s="108">
        <v>5</v>
      </c>
      <c r="J7" s="109">
        <v>95</v>
      </c>
      <c r="K7" s="110" t="s">
        <v>36</v>
      </c>
      <c r="L7" s="9"/>
      <c r="M7" s="53">
        <v>150</v>
      </c>
      <c r="N7" s="54" t="s">
        <v>11</v>
      </c>
      <c r="O7" s="55">
        <v>700</v>
      </c>
      <c r="P7" s="55">
        <v>8700</v>
      </c>
      <c r="Q7" s="64">
        <v>700</v>
      </c>
      <c r="R7" s="61">
        <v>2214</v>
      </c>
      <c r="S7" s="45">
        <f t="shared" si="0"/>
        <v>150</v>
      </c>
      <c r="T7" s="24">
        <f t="shared" si="1"/>
        <v>25500</v>
      </c>
      <c r="U7" s="104">
        <f t="shared" si="2"/>
        <v>5</v>
      </c>
      <c r="V7" s="104">
        <f t="shared" si="2"/>
        <v>95</v>
      </c>
    </row>
    <row r="8" spans="1:22" ht="220.5" x14ac:dyDescent="0.25">
      <c r="A8" s="5">
        <v>4</v>
      </c>
      <c r="B8" s="30" t="s">
        <v>37</v>
      </c>
      <c r="C8" s="94" t="s">
        <v>44</v>
      </c>
      <c r="D8" s="94" t="s">
        <v>45</v>
      </c>
      <c r="E8" s="94" t="s">
        <v>35</v>
      </c>
      <c r="F8" s="122" t="s">
        <v>31</v>
      </c>
      <c r="G8" s="25">
        <v>150</v>
      </c>
      <c r="H8" s="26" t="s">
        <v>32</v>
      </c>
      <c r="I8" s="30">
        <v>5</v>
      </c>
      <c r="J8" s="27">
        <v>95</v>
      </c>
      <c r="K8" s="28" t="s">
        <v>38</v>
      </c>
      <c r="L8" s="9"/>
      <c r="M8" s="42">
        <v>150</v>
      </c>
      <c r="N8" s="39" t="s">
        <v>11</v>
      </c>
      <c r="O8" s="40">
        <v>1070</v>
      </c>
      <c r="P8" s="103">
        <v>1650</v>
      </c>
      <c r="Q8" s="135" t="s">
        <v>39</v>
      </c>
      <c r="R8" s="62">
        <v>2700</v>
      </c>
      <c r="S8" s="44">
        <f t="shared" ref="S8:S12" si="3">IF(ISBLANK(M8),G8,M8)</f>
        <v>150</v>
      </c>
      <c r="T8" s="24">
        <f t="shared" ref="T8:T12" si="4">24*O8+P8</f>
        <v>27330</v>
      </c>
      <c r="U8" s="104">
        <f t="shared" ref="U8:U12" si="5">I8</f>
        <v>5</v>
      </c>
      <c r="V8" s="104">
        <f t="shared" ref="V8:V12" si="6">J8</f>
        <v>95</v>
      </c>
    </row>
    <row r="9" spans="1:22" ht="63" x14ac:dyDescent="0.25">
      <c r="A9" s="5">
        <v>5</v>
      </c>
      <c r="B9" s="108" t="s">
        <v>49</v>
      </c>
      <c r="C9" s="105" t="s">
        <v>50</v>
      </c>
      <c r="D9" s="105" t="s">
        <v>51</v>
      </c>
      <c r="E9" s="105" t="s">
        <v>52</v>
      </c>
      <c r="F9" s="123" t="s">
        <v>8</v>
      </c>
      <c r="G9" s="106">
        <v>150</v>
      </c>
      <c r="H9" s="107" t="s">
        <v>53</v>
      </c>
      <c r="I9" s="108">
        <v>5</v>
      </c>
      <c r="J9" s="109">
        <v>95</v>
      </c>
      <c r="K9" s="110"/>
      <c r="L9" s="9"/>
      <c r="M9" s="76">
        <v>150</v>
      </c>
      <c r="N9" s="77" t="s">
        <v>11</v>
      </c>
      <c r="O9" s="78">
        <v>1350</v>
      </c>
      <c r="P9" s="55">
        <v>16500</v>
      </c>
      <c r="Q9" s="137">
        <v>600</v>
      </c>
      <c r="R9" s="136" t="s">
        <v>39</v>
      </c>
      <c r="S9" s="44">
        <v>150</v>
      </c>
      <c r="T9" s="24">
        <v>0</v>
      </c>
      <c r="U9" s="104">
        <v>5</v>
      </c>
      <c r="V9" s="104">
        <v>95</v>
      </c>
    </row>
    <row r="10" spans="1:22" x14ac:dyDescent="0.25">
      <c r="A10" s="5">
        <v>6</v>
      </c>
      <c r="B10" s="91"/>
      <c r="C10" s="89"/>
      <c r="D10" s="89"/>
      <c r="E10" s="89"/>
      <c r="F10" s="124"/>
      <c r="G10" s="89"/>
      <c r="H10" s="90"/>
      <c r="I10" s="91"/>
      <c r="J10" s="92"/>
      <c r="K10" s="93"/>
      <c r="L10" s="9"/>
      <c r="M10" s="42"/>
      <c r="N10" s="39"/>
      <c r="O10" s="40"/>
      <c r="P10" s="103">
        <v>0</v>
      </c>
      <c r="Q10" s="47"/>
      <c r="R10" s="62"/>
      <c r="S10" s="44">
        <f t="shared" si="3"/>
        <v>0</v>
      </c>
      <c r="T10" s="24">
        <f t="shared" si="4"/>
        <v>0</v>
      </c>
      <c r="U10" s="104">
        <f t="shared" si="5"/>
        <v>0</v>
      </c>
      <c r="V10" s="104">
        <f t="shared" si="6"/>
        <v>0</v>
      </c>
    </row>
    <row r="11" spans="1:22" x14ac:dyDescent="0.25">
      <c r="A11" s="5">
        <v>7</v>
      </c>
      <c r="B11" s="73"/>
      <c r="C11" s="71"/>
      <c r="D11" s="71"/>
      <c r="E11" s="71"/>
      <c r="F11" s="125"/>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2"/>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2" priority="15">
      <formula>M5&gt;G5</formula>
    </cfRule>
    <cfRule type="expression" priority="16">
      <formula>$M$5&gt;$G$5</formula>
    </cfRule>
  </conditionalFormatting>
  <conditionalFormatting sqref="S8:S12">
    <cfRule type="expression" dxfId="1" priority="11">
      <formula>M8&gt;G8</formula>
    </cfRule>
    <cfRule type="expression" priority="12">
      <formula>$M$5&gt;$G$5</formula>
    </cfRule>
  </conditionalFormatting>
  <conditionalFormatting sqref="S6:S7">
    <cfRule type="expression" dxfId="0" priority="1">
      <formula>M6&gt;G6</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schemas.microsoft.com/sharepoint/v3"/>
    <ds:schemaRef ds:uri="3ba6529a-30c2-491d-bd2f-ab5af98b37f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C70223C1-EFE3-460F-B6FE-17E3E54C1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2021-04-06T17:16:19Z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