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hannah_thresholdcommunications_com/Documents/Customers/Wa Tech/"/>
    </mc:Choice>
  </mc:AlternateContent>
  <xr:revisionPtr revIDLastSave="1" documentId="8_{6B762653-9F20-4981-A485-75BF43546A06}" xr6:coauthVersionLast="46" xr6:coauthVersionMax="46" xr10:uidLastSave="{EB1C2A22-646D-4991-AF92-44F7CD0A81CF}"/>
  <bookViews>
    <workbookView xWindow="960" yWindow="435" windowWidth="26100" windowHeight="1522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7" i="4" l="1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</calcChain>
</file>

<file path=xl/sharedStrings.xml><?xml version="1.0" encoding="utf-8"?>
<sst xmlns="http://schemas.openxmlformats.org/spreadsheetml/2006/main" count="105" uniqueCount="69">
  <si>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</si>
  <si>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</si>
  <si>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</si>
  <si>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</si>
  <si>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</si>
  <si>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</si>
  <si>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</si>
  <si>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</si>
  <si>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</si>
  <si>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</si>
  <si>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</si>
  <si>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</si>
  <si>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</si>
  <si>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</si>
  <si>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</si>
  <si>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</si>
  <si>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</si>
  <si>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</si>
  <si>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</si>
  <si>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</si>
  <si>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</si>
  <si>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</si>
  <si>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</si>
  <si>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</si>
  <si>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</si>
  <si>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</si>
  <si>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</si>
  <si>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</si>
  <si>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</si>
  <si>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</si>
  <si>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</si>
  <si>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DSHS6029</t>
  </si>
  <si>
    <t>221 N Main Ave                                            White Salmon, WA 98672-1150</t>
  </si>
  <si>
    <t>LAN Room, Bldg 221. Circuit hand-off to be located no further than 10 cable feet from DSHS Router.  Please contact LCON if questions on circuit termination location.</t>
  </si>
  <si>
    <t>NO</t>
  </si>
  <si>
    <t>100M</t>
  </si>
  <si>
    <t>The Customer (DSHS) would prefer that existing pathways be utilized (unless there is a compelling reason to change) but that will not impact the evaluation of building telco’s responses. DSHS believes the lessor would prefer a solution that does not require exterior hardware attachment, but WaTech has not validated.</t>
  </si>
  <si>
    <t>PE-SEA1711 / CNTY1701 / CITYSEA / DOLC1701</t>
  </si>
  <si>
    <t>Jesse Mock  206-263-7945 Jesse.Mock@kingcounty.gov</t>
  </si>
  <si>
    <t>Extend handoff to 2nd floor IT closet near current state router</t>
  </si>
  <si>
    <t>VE-SEA1711 / CNTY1701 / CITYSEA / DOLC1701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</si>
  <si>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</si>
  <si>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PE-SEA1720/DSHS4016/LTS</t>
  </si>
  <si>
    <t>1737 Airport Way S, 
Holgate Bldg., Ste 100                                                             Seattle, WA  98134-1636</t>
  </si>
  <si>
    <t>LAN Room, Holgate Bldg., Suite 100.           Circuit handoff to be located no further than 10 feet of DSHS Router.</t>
  </si>
  <si>
    <t>1000M (1G)</t>
  </si>
  <si>
    <t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</t>
  </si>
  <si>
    <t>VE-SEA1720/DSHS4016/LTS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</si>
  <si>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Vendor.***</t>
  </si>
  <si>
    <t>DSHS1033</t>
  </si>
  <si>
    <t>2320 S Salnave Rd                                                   Medical Lake, WA 99022-0200</t>
  </si>
  <si>
    <t>LAN Room, Bldg 4D31.  Circuit handoff to be located no further than 10 feet of DSHS Router.  Please refer to LCON for details on circuit termination/vendor equipment location.</t>
  </si>
  <si>
    <t xml:space="preserve">This request is for a redundant / diverse circuit for this site. Existing Primary circuit is provided by StarTouch. Proposed solution must not utilize StarTouch. </t>
  </si>
  <si>
    <t>N/A</t>
  </si>
  <si>
    <t>201 S JACKSON ST, SEATTLE, WA 98104-3854</t>
  </si>
  <si>
    <t>Liz Knigge                                                  360-789-9211                      kniggel@dshs.wa.gov;                              Building contact:                                          LFMO Warehouse, Ken Davis               509-299-1079                        DavisKJ@dshs.wa.gov</t>
  </si>
  <si>
    <t>Ruth Kezar                                                            509-865-7540 cell: 509-494-9511                    kezarr@dshs.wa.gov;                           Alt. Contact: Liz Knigge                                 360-789-9211                    kniggel@dshs.wa.gov;                                 Building contact: Levi Strayer                        503-290-8982 or 458-200-7016</t>
  </si>
  <si>
    <t>Jesse Mock                                                     206-263-7945 Jesse.Mock@kingcounty.gov</t>
  </si>
  <si>
    <t>Brian Vo                                                       206-341-7619 or                                        David Riojas                                                  206-930-9445                                            Building owner/Property Mgmt.:                  Kendra Gonzalez                                         253-398-9026 or 206-792-6318 kendra.gonzalez@cbre.com</t>
  </si>
  <si>
    <t>Brian Vo                                                 206-341-7619 or                                        David Riojas                                                206-930-9445                                            Building owner/Property Mgmt.:                  Kendra Gonzalez                                   253-398-9026 or 206-792-6318 kendra.gonzalez@cbre.com</t>
  </si>
  <si>
    <t>PE-LRK3401/DOCLRK1</t>
  </si>
  <si>
    <t>Cedar Creek Corrections Center (CCCC)
12200 Bordeaux Road
Littlerock, WA 98556-0037</t>
  </si>
  <si>
    <t>Mark Mosebach
360-449-7658 / 360-606-0358
memosebach@doc1.wa.gov</t>
  </si>
  <si>
    <t>MDF in Administration Bldg. shown on site map/photo. Install extended handoff per attached site map (DOCLRK1- Aerial photo.pdf)</t>
  </si>
  <si>
    <t>VE-LRK3401/DOCLRK1</t>
  </si>
  <si>
    <t>This request is for a redundant / diverse circuit for this site. Existing Primary circuit is provided by StarTouch. Proposed solution must not utilize StarTouch. 
Site has additional access requirements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</si>
  <si>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This request is for a redundant / diverse circuit for this site. Existing Primary circuit is provided by StarTouch. Proposed solution must not utilize StarTouch. 
Site has additional access requirements.</t>
  </si>
  <si>
    <t>Evaluation  Model for Solicitation Number N21-RFQ-021 Amendment 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</si>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</sst>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00"/>
        <bgColor indexed="64"/>
      </patternFill>
    </fill>
    <fill>
      <patternFill patternType="gray0625">
        <bgColor rgb="FFFFFF0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6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0" fontId="2" fillId="45" borderId="0" xfId="0" applyFont="1" applyFill="1" applyAlignment="1">
      <alignment horizontal="left" vertical="top" wrapText="1"/>
    </xf>
    <xf numFmtId="0" fontId="2" fillId="45" borderId="20" xfId="0" applyFont="1" applyFill="1" applyBorder="1" applyAlignment="1">
      <alignment horizontal="left" vertical="top" wrapText="1"/>
    </xf>
    <xf numFmtId="0" fontId="2" fillId="45" borderId="1" xfId="0" applyFont="1" applyFill="1" applyBorder="1" applyAlignment="1">
      <alignment horizontal="left" vertical="top" wrapText="1"/>
    </xf>
    <xf numFmtId="0" fontId="2" fillId="45" borderId="35" xfId="0" applyFont="1" applyFill="1" applyBorder="1" applyAlignment="1">
      <alignment horizontal="left" vertical="top" wrapText="1"/>
    </xf>
    <xf numFmtId="0" fontId="2" fillId="45" borderId="5" xfId="0" applyFont="1" applyFill="1" applyBorder="1" applyAlignment="1">
      <alignment horizontal="left" vertical="top" wrapText="1"/>
    </xf>
    <xf numFmtId="0" fontId="2" fillId="45" borderId="10" xfId="0" applyFont="1" applyFill="1" applyBorder="1" applyAlignment="1">
      <alignment horizontal="left" vertical="top" wrapText="1"/>
    </xf>
    <xf numFmtId="0" fontId="2" fillId="45" borderId="31" xfId="0" applyFont="1" applyFill="1" applyBorder="1" applyAlignment="1">
      <alignment horizontal="left" vertical="top" wrapText="1"/>
    </xf>
    <xf numFmtId="0" fontId="2" fillId="45" borderId="9" xfId="2" applyNumberFormat="1" applyFont="1" applyFill="1" applyBorder="1" applyAlignment="1">
      <alignment horizontal="left" vertical="top" wrapText="1"/>
    </xf>
    <xf numFmtId="0" fontId="2" fillId="45" borderId="5" xfId="2" applyNumberFormat="1" applyFont="1" applyFill="1" applyBorder="1" applyAlignment="1">
      <alignment horizontal="left" vertical="top" wrapText="1"/>
    </xf>
    <xf numFmtId="7" fontId="2" fillId="45" borderId="5" xfId="1" applyNumberFormat="1" applyFont="1" applyFill="1" applyBorder="1" applyAlignment="1">
      <alignment horizontal="left" vertical="top" wrapText="1"/>
    </xf>
    <xf numFmtId="7" fontId="2" fillId="46" borderId="41" xfId="44" applyFill="1" applyBorder="1">
      <alignment horizontal="left" vertical="top" wrapText="1"/>
    </xf>
    <xf numFmtId="7" fontId="2" fillId="45" borderId="32" xfId="47" applyFill="1" applyBorder="1">
      <alignment horizontal="left" vertical="top" wrapText="1"/>
    </xf>
    <xf numFmtId="0" fontId="2" fillId="45" borderId="40" xfId="0" applyFont="1" applyFill="1" applyBorder="1" applyAlignment="1">
      <alignment horizontal="left" vertical="top" wrapText="1"/>
    </xf>
    <xf numFmtId="164" fontId="2" fillId="45" borderId="14" xfId="0" applyNumberFormat="1" applyFont="1" applyFill="1" applyBorder="1" applyAlignment="1">
      <alignment horizontal="left" vertical="top" wrapText="1"/>
    </xf>
    <xf numFmtId="0" fontId="2" fillId="45" borderId="14" xfId="0" applyFont="1" applyFill="1" applyBorder="1" applyAlignment="1">
      <alignment horizontal="left" vertical="top" wrapText="1"/>
    </xf>
    <xf numFmtId="0" fontId="24" fillId="45" borderId="1" xfId="0" applyFont="1" applyFill="1" applyBorder="1" applyAlignment="1">
      <alignment horizontal="left" vertical="top" wrapText="1"/>
    </xf>
    <xf numFmtId="7" fontId="2" fillId="45" borderId="5" xfId="45" applyFill="1" applyBorder="1">
      <alignment horizontal="left" vertical="top" wrapText="1"/>
    </xf>
    <xf numFmtId="7" fontId="2" fillId="46" borderId="41" xfId="47" applyFill="1" applyBorder="1">
      <alignment horizontal="left" vertical="top" wrapText="1"/>
    </xf>
    <xf numFmtId="0" fontId="2" fillId="45" borderId="39" xfId="0" applyFont="1" applyFill="1" applyBorder="1" applyAlignment="1">
      <alignment horizontal="left" vertical="top" wrapText="1"/>
    </xf>
    <xf numFmtId="7" fontId="2" fillId="45" borderId="41" xfId="46" applyFill="1" applyBorder="1">
      <alignment horizontal="center" vertical="top" wrapText="1"/>
    </xf>
    <xf numFmtId="7" fontId="2" fillId="46" borderId="32" xfId="44" applyFill="1" applyBorder="1">
      <alignment horizontal="left" vertical="top" wrapText="1"/>
    </xf>
    <xf numFmtId="0" fontId="2" fillId="45" borderId="20" xfId="41" applyFont="1" applyFill="1" applyBorder="1" applyAlignment="1">
      <alignment horizontal="left" vertical="top" wrapText="1"/>
    </xf>
    <xf numFmtId="0" fontId="2" fillId="45" borderId="1" xfId="41" applyFont="1" applyFill="1" applyBorder="1" applyAlignment="1">
      <alignment horizontal="left" vertical="top" wrapText="1"/>
    </xf>
    <xf numFmtId="0" fontId="2" fillId="45" borderId="35" xfId="41" applyFont="1" applyFill="1" applyBorder="1" applyAlignment="1">
      <alignment horizontal="left" vertical="top" wrapText="1"/>
    </xf>
    <xf numFmtId="0" fontId="2" fillId="45" borderId="5" xfId="41" applyFont="1" applyFill="1" applyBorder="1" applyAlignment="1">
      <alignment horizontal="left" vertical="top" wrapText="1"/>
    </xf>
    <xf numFmtId="0" fontId="2" fillId="45" borderId="10" xfId="41" applyFont="1" applyFill="1" applyBorder="1" applyAlignment="1">
      <alignment horizontal="left" vertical="top" wrapText="1"/>
    </xf>
    <xf numFmtId="0" fontId="2" fillId="45" borderId="31" xfId="41" applyFont="1" applyFill="1" applyBorder="1" applyAlignment="1">
      <alignment horizontal="left" vertical="top" wrapText="1"/>
    </xf>
    <xf numFmtId="7" fontId="2" fillId="45" borderId="41" xfId="45" applyFill="1" applyBorder="1">
      <alignment horizontal="left" vertical="top" wrapText="1"/>
    </xf>
    <xf numFmtId="7" fontId="2" fillId="46" borderId="32" xfId="47" applyFill="1" applyBorder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4" zoomScale="80" zoomScaleNormal="80" workbookViewId="0">
      <selection activeCell="P8" sqref="P8"/>
    </sheetView>
  </sheetViews>
  <sheetFormatPr defaultColWidth="8.85546875" defaultRowHeight="15.75" x14ac:dyDescent="0.25"/>
  <cols>
    <col min="1" max="1" width="4.42578125" style="1" bestFit="1" customWidth="1"/>
    <col min="2" max="2" width="47" style="1" customWidth="1"/>
    <col min="3" max="3" width="35.140625" style="124" customWidth="1"/>
    <col min="4" max="4" width="38.140625" style="124" customWidth="1"/>
    <col min="5" max="5" width="42.425781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8" t="s">
        <v>67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29" t="s">
        <v>29</v>
      </c>
      <c r="N2" s="130"/>
      <c r="O2" s="130"/>
      <c r="P2" s="130"/>
      <c r="Q2" s="108"/>
      <c r="R2" s="109"/>
      <c r="S2" s="96"/>
      <c r="T2" s="96"/>
    </row>
    <row r="3" spans="1:22" s="94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5" t="s">
        <v>14</v>
      </c>
      <c r="J3" s="136"/>
      <c r="K3" s="13"/>
      <c r="L3" s="14"/>
      <c r="M3" s="131"/>
      <c r="N3" s="132"/>
      <c r="O3" s="132"/>
      <c r="P3" s="132"/>
      <c r="Q3" s="133" t="s">
        <v>27</v>
      </c>
      <c r="R3" s="134"/>
      <c r="S3" s="137" t="s">
        <v>20</v>
      </c>
      <c r="T3" s="137"/>
      <c r="U3" s="137"/>
      <c r="V3" s="137"/>
    </row>
    <row r="4" spans="1:22" s="94" customFormat="1" ht="78.599999999999994" customHeight="1" thickBot="1" x14ac:dyDescent="0.3">
      <c r="A4" s="10"/>
      <c r="B4" s="17" t="s">
        <v>2</v>
      </c>
      <c r="C4" s="123" t="s">
        <v>10</v>
      </c>
      <c r="D4" s="123" t="s">
        <v>1</v>
      </c>
      <c r="E4" s="123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5" t="s">
        <v>17</v>
      </c>
      <c r="T4" s="95" t="s">
        <v>18</v>
      </c>
      <c r="U4" s="95" t="s">
        <v>16</v>
      </c>
      <c r="V4" s="95" t="s">
        <v>19</v>
      </c>
    </row>
    <row r="5" spans="1:22" ht="78.75" customHeight="1" thickTop="1" x14ac:dyDescent="0.25">
      <c r="A5" s="5">
        <v>1</v>
      </c>
      <c r="B5" s="112" t="s">
        <v>5</v>
      </c>
      <c r="C5" s="48" t="s">
        <v>6</v>
      </c>
      <c r="D5" s="48" t="s">
        <v>7</v>
      </c>
      <c r="E5" s="125" t="s">
        <v>30</v>
      </c>
      <c r="F5" s="114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126" x14ac:dyDescent="0.25">
      <c r="A6" s="5">
        <v>2</v>
      </c>
      <c r="B6" s="113" t="s">
        <v>31</v>
      </c>
      <c r="C6" s="88" t="s">
        <v>32</v>
      </c>
      <c r="D6" s="88" t="s">
        <v>56</v>
      </c>
      <c r="E6" s="88" t="s">
        <v>33</v>
      </c>
      <c r="F6" s="115" t="s">
        <v>34</v>
      </c>
      <c r="G6" s="25">
        <v>150</v>
      </c>
      <c r="H6" s="26" t="s">
        <v>35</v>
      </c>
      <c r="I6" s="30">
        <v>5</v>
      </c>
      <c r="J6" s="27">
        <v>95</v>
      </c>
      <c r="K6" s="28" t="s">
        <v>36</v>
      </c>
      <c r="L6" s="9"/>
      <c r="M6" s="42"/>
      <c r="N6" s="39"/>
      <c r="O6" s="40" t="s">
        <v>68</v>
      </c>
      <c r="P6" s="97">
        <v>0</v>
      </c>
      <c r="Q6" s="126" t="s">
        <v>53</v>
      </c>
      <c r="R6" s="62"/>
      <c r="S6" s="44">
        <f t="shared" si="0"/>
        <v>150</v>
      </c>
      <c r="T6" s="24" t="e">
        <f t="shared" si="1"/>
        <v>#VALUE!</v>
      </c>
      <c r="U6" s="98">
        <f t="shared" si="2"/>
        <v>5</v>
      </c>
      <c r="V6" s="98">
        <f t="shared" si="2"/>
        <v>95</v>
      </c>
    </row>
    <row r="7" spans="1:22" s="138" customFormat="1" ht="31.5" x14ac:dyDescent="0.25">
      <c r="A7" s="138">
        <v>3</v>
      </c>
      <c r="B7" s="139" t="s">
        <v>37</v>
      </c>
      <c r="C7" s="140" t="s">
        <v>54</v>
      </c>
      <c r="D7" s="140" t="s">
        <v>38</v>
      </c>
      <c r="E7" s="140" t="s">
        <v>39</v>
      </c>
      <c r="F7" s="141" t="s">
        <v>34</v>
      </c>
      <c r="G7" s="140">
        <v>150</v>
      </c>
      <c r="H7" s="142" t="s">
        <v>35</v>
      </c>
      <c r="I7" s="139">
        <v>5</v>
      </c>
      <c r="J7" s="143">
        <v>95</v>
      </c>
      <c r="K7" s="144"/>
      <c r="M7" s="145">
        <v>145</v>
      </c>
      <c r="N7" s="146" t="s">
        <v>11</v>
      </c>
      <c r="O7" s="147">
        <v>765</v>
      </c>
      <c r="P7" s="147">
        <v>250</v>
      </c>
      <c r="Q7" s="148" t="s">
        <v>53</v>
      </c>
      <c r="R7" s="149">
        <v>1599</v>
      </c>
      <c r="S7" s="150">
        <f t="shared" si="0"/>
        <v>145</v>
      </c>
      <c r="T7" s="151">
        <f t="shared" si="1"/>
        <v>18610</v>
      </c>
      <c r="U7" s="152">
        <f t="shared" si="2"/>
        <v>5</v>
      </c>
      <c r="V7" s="152">
        <f t="shared" si="2"/>
        <v>95</v>
      </c>
    </row>
    <row r="8" spans="1:22" s="138" customFormat="1" ht="204.75" x14ac:dyDescent="0.25">
      <c r="A8" s="138">
        <v>4</v>
      </c>
      <c r="B8" s="139" t="s">
        <v>40</v>
      </c>
      <c r="C8" s="153" t="s">
        <v>54</v>
      </c>
      <c r="D8" s="153" t="s">
        <v>57</v>
      </c>
      <c r="E8" s="153" t="s">
        <v>39</v>
      </c>
      <c r="F8" s="141" t="s">
        <v>34</v>
      </c>
      <c r="G8" s="140">
        <v>150</v>
      </c>
      <c r="H8" s="142" t="s">
        <v>35</v>
      </c>
      <c r="I8" s="139">
        <v>5</v>
      </c>
      <c r="J8" s="143">
        <v>95</v>
      </c>
      <c r="K8" s="144" t="s">
        <v>41</v>
      </c>
      <c r="M8" s="145">
        <v>145</v>
      </c>
      <c r="N8" s="146" t="s">
        <v>11</v>
      </c>
      <c r="O8" s="147">
        <v>899</v>
      </c>
      <c r="P8" s="154">
        <v>250</v>
      </c>
      <c r="Q8" s="155" t="s">
        <v>53</v>
      </c>
      <c r="R8" s="149">
        <v>1899</v>
      </c>
      <c r="S8" s="156">
        <f t="shared" ref="S8:S11" si="3">IF(ISBLANK(M8),G8,M8)</f>
        <v>145</v>
      </c>
      <c r="T8" s="151">
        <f t="shared" ref="T8:T11" si="4">24*O8+P8</f>
        <v>21826</v>
      </c>
      <c r="U8" s="152">
        <f t="shared" ref="U8:U11" si="5">I8</f>
        <v>5</v>
      </c>
      <c r="V8" s="152">
        <f t="shared" ref="V8:V11" si="6">J8</f>
        <v>95</v>
      </c>
    </row>
    <row r="9" spans="1:22" s="138" customFormat="1" ht="126" x14ac:dyDescent="0.25">
      <c r="A9" s="138">
        <v>5</v>
      </c>
      <c r="B9" s="139" t="s">
        <v>42</v>
      </c>
      <c r="C9" s="153" t="s">
        <v>43</v>
      </c>
      <c r="D9" s="153" t="s">
        <v>58</v>
      </c>
      <c r="E9" s="153" t="s">
        <v>44</v>
      </c>
      <c r="F9" s="141" t="s">
        <v>34</v>
      </c>
      <c r="G9" s="140">
        <v>250</v>
      </c>
      <c r="H9" s="142" t="s">
        <v>45</v>
      </c>
      <c r="I9" s="139">
        <v>5</v>
      </c>
      <c r="J9" s="143">
        <v>95</v>
      </c>
      <c r="K9" s="144" t="s">
        <v>46</v>
      </c>
      <c r="M9" s="145">
        <v>240</v>
      </c>
      <c r="N9" s="146" t="s">
        <v>11</v>
      </c>
      <c r="O9" s="147">
        <v>1599</v>
      </c>
      <c r="P9" s="147">
        <v>250</v>
      </c>
      <c r="Q9" s="157">
        <v>999</v>
      </c>
      <c r="R9" s="158" t="s">
        <v>53</v>
      </c>
      <c r="S9" s="156">
        <f t="shared" si="3"/>
        <v>240</v>
      </c>
      <c r="T9" s="151">
        <f t="shared" si="4"/>
        <v>38626</v>
      </c>
      <c r="U9" s="152">
        <f t="shared" si="5"/>
        <v>5</v>
      </c>
      <c r="V9" s="152">
        <f t="shared" si="6"/>
        <v>95</v>
      </c>
    </row>
    <row r="10" spans="1:22" s="138" customFormat="1" ht="403.5" customHeight="1" x14ac:dyDescent="0.25">
      <c r="A10" s="138">
        <v>6</v>
      </c>
      <c r="B10" s="159" t="s">
        <v>47</v>
      </c>
      <c r="C10" s="160" t="s">
        <v>43</v>
      </c>
      <c r="D10" s="160" t="s">
        <v>59</v>
      </c>
      <c r="E10" s="160" t="s">
        <v>44</v>
      </c>
      <c r="F10" s="161" t="s">
        <v>34</v>
      </c>
      <c r="G10" s="160">
        <v>250</v>
      </c>
      <c r="H10" s="162" t="s">
        <v>45</v>
      </c>
      <c r="I10" s="159">
        <v>5</v>
      </c>
      <c r="J10" s="163">
        <v>95</v>
      </c>
      <c r="K10" s="164" t="s">
        <v>48</v>
      </c>
      <c r="M10" s="145">
        <v>240</v>
      </c>
      <c r="N10" s="146" t="s">
        <v>11</v>
      </c>
      <c r="O10" s="147">
        <v>1899</v>
      </c>
      <c r="P10" s="154">
        <v>250</v>
      </c>
      <c r="Q10" s="165">
        <v>1199</v>
      </c>
      <c r="R10" s="166" t="s">
        <v>53</v>
      </c>
      <c r="S10" s="156">
        <f t="shared" si="3"/>
        <v>240</v>
      </c>
      <c r="T10" s="151">
        <f t="shared" si="4"/>
        <v>45826</v>
      </c>
      <c r="U10" s="152">
        <f t="shared" si="5"/>
        <v>5</v>
      </c>
      <c r="V10" s="152">
        <f t="shared" si="6"/>
        <v>95</v>
      </c>
    </row>
    <row r="11" spans="1:22" ht="110.25" x14ac:dyDescent="0.25">
      <c r="A11" s="5">
        <v>7</v>
      </c>
      <c r="B11" s="72" t="s">
        <v>49</v>
      </c>
      <c r="C11" s="70" t="s">
        <v>50</v>
      </c>
      <c r="D11" s="70" t="s">
        <v>55</v>
      </c>
      <c r="E11" s="70" t="s">
        <v>51</v>
      </c>
      <c r="F11" s="117" t="s">
        <v>34</v>
      </c>
      <c r="G11" s="89">
        <v>400</v>
      </c>
      <c r="H11" s="90" t="s">
        <v>35</v>
      </c>
      <c r="I11" s="91">
        <v>5</v>
      </c>
      <c r="J11" s="92">
        <v>95</v>
      </c>
      <c r="K11" s="93" t="s">
        <v>52</v>
      </c>
      <c r="L11" s="9"/>
      <c r="M11" s="75"/>
      <c r="N11" s="76"/>
      <c r="O11" s="77" t="s">
        <v>68</v>
      </c>
      <c r="P11" s="55">
        <v>0</v>
      </c>
      <c r="Q11" s="127" t="s">
        <v>53</v>
      </c>
      <c r="R11" s="61"/>
      <c r="S11" s="44">
        <f t="shared" si="3"/>
        <v>400</v>
      </c>
      <c r="T11" s="24" t="e">
        <f t="shared" si="4"/>
        <v>#VALUE!</v>
      </c>
      <c r="U11" s="98">
        <f t="shared" si="5"/>
        <v>5</v>
      </c>
      <c r="V11" s="98">
        <f t="shared" si="6"/>
        <v>95</v>
      </c>
    </row>
    <row r="12" spans="1:22" ht="94.5" x14ac:dyDescent="0.25">
      <c r="A12" s="5">
        <v>8</v>
      </c>
      <c r="B12" s="113" t="s">
        <v>60</v>
      </c>
      <c r="C12" s="88" t="s">
        <v>61</v>
      </c>
      <c r="D12" s="88" t="s">
        <v>62</v>
      </c>
      <c r="E12" s="88" t="s">
        <v>63</v>
      </c>
      <c r="F12" s="115" t="s">
        <v>8</v>
      </c>
      <c r="G12" s="25">
        <v>250</v>
      </c>
      <c r="H12" s="26" t="s">
        <v>35</v>
      </c>
      <c r="I12" s="30">
        <v>5</v>
      </c>
      <c r="J12" s="27">
        <v>95</v>
      </c>
      <c r="K12" s="28" t="s">
        <v>66</v>
      </c>
      <c r="L12" s="9"/>
      <c r="M12" s="42"/>
      <c r="N12" s="39"/>
      <c r="O12" s="40" t="s">
        <v>68</v>
      </c>
      <c r="P12" s="97">
        <v>0</v>
      </c>
      <c r="Q12" s="126" t="s">
        <v>53</v>
      </c>
      <c r="R12" s="62"/>
      <c r="S12" s="44">
        <f t="shared" si="0"/>
        <v>250</v>
      </c>
      <c r="T12" s="24" t="e">
        <f t="shared" si="1"/>
        <v>#VALUE!</v>
      </c>
      <c r="U12" s="98">
        <f t="shared" si="2"/>
        <v>5</v>
      </c>
      <c r="V12" s="98">
        <f t="shared" si="2"/>
        <v>95</v>
      </c>
    </row>
    <row r="13" spans="1:22" ht="315" x14ac:dyDescent="0.25">
      <c r="A13" s="5">
        <v>9</v>
      </c>
      <c r="B13" s="101" t="s">
        <v>64</v>
      </c>
      <c r="C13" s="99" t="s">
        <v>61</v>
      </c>
      <c r="D13" s="99" t="s">
        <v>62</v>
      </c>
      <c r="E13" s="99" t="s">
        <v>63</v>
      </c>
      <c r="F13" s="116" t="s">
        <v>8</v>
      </c>
      <c r="G13" s="99">
        <v>250</v>
      </c>
      <c r="H13" s="100" t="s">
        <v>35</v>
      </c>
      <c r="I13" s="101">
        <v>5</v>
      </c>
      <c r="J13" s="102">
        <v>95</v>
      </c>
      <c r="K13" s="103" t="s">
        <v>65</v>
      </c>
      <c r="L13" s="9"/>
      <c r="M13" s="53"/>
      <c r="N13" s="54"/>
      <c r="O13" s="55" t="s">
        <v>68</v>
      </c>
      <c r="P13" s="55">
        <v>0</v>
      </c>
      <c r="Q13" s="127" t="s">
        <v>53</v>
      </c>
      <c r="R13" s="61"/>
      <c r="S13" s="45">
        <f t="shared" si="0"/>
        <v>250</v>
      </c>
      <c r="T13" s="24" t="e">
        <f t="shared" si="1"/>
        <v>#VALUE!</v>
      </c>
      <c r="U13" s="98">
        <f t="shared" si="2"/>
        <v>5</v>
      </c>
      <c r="V13" s="98">
        <f t="shared" si="2"/>
        <v>95</v>
      </c>
    </row>
    <row r="14" spans="1:22" x14ac:dyDescent="0.25">
      <c r="A14" s="5">
        <v>12</v>
      </c>
      <c r="B14" s="30"/>
      <c r="C14" s="25"/>
      <c r="D14" s="25"/>
      <c r="E14" s="25"/>
      <c r="F14" s="115"/>
      <c r="G14" s="25"/>
      <c r="H14" s="26"/>
      <c r="I14" s="30"/>
      <c r="J14" s="27"/>
      <c r="K14" s="28"/>
      <c r="L14" s="9"/>
      <c r="M14" s="42"/>
      <c r="N14" s="39"/>
      <c r="O14" s="40"/>
      <c r="P14" s="97">
        <v>0</v>
      </c>
      <c r="Q14" s="47"/>
      <c r="R14" s="62"/>
      <c r="S14" s="44">
        <f t="shared" si="0"/>
        <v>0</v>
      </c>
      <c r="T14" s="24">
        <f t="shared" si="1"/>
        <v>0</v>
      </c>
      <c r="U14" s="98">
        <f t="shared" si="2"/>
        <v>0</v>
      </c>
      <c r="V14" s="98">
        <f t="shared" si="2"/>
        <v>0</v>
      </c>
    </row>
    <row r="15" spans="1:22" x14ac:dyDescent="0.25">
      <c r="A15" s="5">
        <v>13</v>
      </c>
      <c r="B15" s="80"/>
      <c r="C15" s="70"/>
      <c r="D15" s="70"/>
      <c r="E15" s="70"/>
      <c r="F15" s="118"/>
      <c r="G15" s="70"/>
      <c r="H15" s="71"/>
      <c r="I15" s="72"/>
      <c r="J15" s="73"/>
      <c r="K15" s="74"/>
      <c r="L15" s="9"/>
      <c r="M15" s="75"/>
      <c r="N15" s="76"/>
      <c r="O15" s="77"/>
      <c r="P15" s="55">
        <v>0</v>
      </c>
      <c r="Q15" s="46"/>
      <c r="R15" s="64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14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15</v>
      </c>
      <c r="B17" s="72"/>
      <c r="C17" s="70"/>
      <c r="D17" s="70"/>
      <c r="E17" s="70"/>
      <c r="F17" s="118"/>
      <c r="G17" s="70"/>
      <c r="H17" s="71"/>
      <c r="I17" s="72"/>
      <c r="J17" s="73"/>
      <c r="K17" s="74"/>
      <c r="L17" s="9"/>
      <c r="M17" s="75"/>
      <c r="N17" s="76"/>
      <c r="O17" s="77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16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82"/>
      <c r="R18" s="83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17</v>
      </c>
      <c r="B19" s="34"/>
      <c r="C19" s="32"/>
      <c r="D19" s="32"/>
      <c r="E19" s="32"/>
      <c r="F19" s="120"/>
      <c r="G19" s="32"/>
      <c r="H19" s="33"/>
      <c r="I19" s="34"/>
      <c r="J19" s="35"/>
      <c r="K19" s="36"/>
      <c r="L19" s="9"/>
      <c r="M19" s="75"/>
      <c r="N19" s="76"/>
      <c r="O19" s="77"/>
      <c r="P19" s="55">
        <v>0</v>
      </c>
      <c r="Q19" s="65"/>
      <c r="R19" s="84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18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66"/>
      <c r="R20" s="85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19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5"/>
      <c r="N21" s="76"/>
      <c r="O21" s="77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98">
        <f t="shared" ref="U21:V31" si="7">I21</f>
        <v>0</v>
      </c>
      <c r="V21" s="98">
        <f t="shared" si="7"/>
        <v>0</v>
      </c>
    </row>
    <row r="22" spans="1:22" x14ac:dyDescent="0.25">
      <c r="A22" s="5">
        <v>20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47"/>
      <c r="R22" s="41"/>
      <c r="S22" s="45">
        <f t="shared" si="0"/>
        <v>0</v>
      </c>
      <c r="T22" s="24">
        <f t="shared" si="1"/>
        <v>0</v>
      </c>
      <c r="U22" s="98">
        <f t="shared" si="7"/>
        <v>0</v>
      </c>
      <c r="V22" s="98">
        <f t="shared" si="7"/>
        <v>0</v>
      </c>
    </row>
    <row r="23" spans="1:22" x14ac:dyDescent="0.25">
      <c r="A23" s="5">
        <v>21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5"/>
      <c r="N23" s="76"/>
      <c r="O23" s="77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si="7"/>
        <v>0</v>
      </c>
      <c r="V23" s="98">
        <f t="shared" si="7"/>
        <v>0</v>
      </c>
    </row>
    <row r="24" spans="1:22" x14ac:dyDescent="0.25">
      <c r="A24" s="5">
        <v>22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62"/>
      <c r="S24" s="44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23</v>
      </c>
      <c r="B25" s="72"/>
      <c r="C25" s="70"/>
      <c r="D25" s="70"/>
      <c r="E25" s="70"/>
      <c r="F25" s="118"/>
      <c r="G25" s="70"/>
      <c r="H25" s="71"/>
      <c r="I25" s="72"/>
      <c r="J25" s="73"/>
      <c r="K25" s="74"/>
      <c r="L25" s="43"/>
      <c r="M25" s="75"/>
      <c r="N25" s="76"/>
      <c r="O25" s="77"/>
      <c r="P25" s="55">
        <v>0</v>
      </c>
      <c r="Q25" s="8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24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43"/>
      <c r="M26" s="42"/>
      <c r="N26" s="39"/>
      <c r="O26" s="40"/>
      <c r="P26" s="97">
        <v>0</v>
      </c>
      <c r="Q26" s="6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25</v>
      </c>
      <c r="B27" s="80"/>
      <c r="C27" s="78"/>
      <c r="D27" s="70"/>
      <c r="E27" s="78"/>
      <c r="F27" s="119"/>
      <c r="G27" s="78"/>
      <c r="H27" s="79"/>
      <c r="I27" s="80"/>
      <c r="J27" s="81"/>
      <c r="K27" s="74"/>
      <c r="L27" s="43"/>
      <c r="M27" s="75"/>
      <c r="N27" s="76"/>
      <c r="O27" s="77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26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104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27</v>
      </c>
      <c r="B29" s="72"/>
      <c r="C29" s="70"/>
      <c r="D29" s="70"/>
      <c r="E29" s="70"/>
      <c r="F29" s="118"/>
      <c r="G29" s="70"/>
      <c r="H29" s="71"/>
      <c r="I29" s="72"/>
      <c r="J29" s="73"/>
      <c r="K29" s="74"/>
      <c r="L29" s="43"/>
      <c r="M29" s="75"/>
      <c r="N29" s="76"/>
      <c r="O29" s="77"/>
      <c r="P29" s="55">
        <v>0</v>
      </c>
      <c r="Q29" s="87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28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9"/>
      <c r="M30" s="42"/>
      <c r="N30" s="39"/>
      <c r="O30" s="40"/>
      <c r="P30" s="97">
        <v>0</v>
      </c>
      <c r="Q30" s="104"/>
      <c r="R30" s="68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29</v>
      </c>
      <c r="B31" s="34"/>
      <c r="C31" s="32"/>
      <c r="D31" s="32"/>
      <c r="E31" s="32"/>
      <c r="F31" s="120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69"/>
      <c r="R31" s="61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4:S31 S8:S11">
    <cfRule type="expression" dxfId="2" priority="17">
      <formula>M5&gt;G5</formula>
    </cfRule>
    <cfRule type="expression" priority="18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:S13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607bd0a2-e667-407c-bac5-93961575169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2021-04-21T15:27:29Z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