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.THRESHINC\Desktop\WA Tech RFQ's\"/>
    </mc:Choice>
  </mc:AlternateContent>
  <xr:revisionPtr revIDLastSave="0" documentId="8_{3E68F69A-11FC-4388-8CF5-1ABFB3BD5A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/>
  <c r="U7" i="4"/>
  <c r="T7" i="4"/>
  <c r="S7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</calcChain>
</file>

<file path=xl/sharedStrings.xml><?xml version="1.0" encoding="utf-8"?>
<sst xmlns="http://schemas.openxmlformats.org/spreadsheetml/2006/main" count="58" uniqueCount="49">
  <si>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</si>
  <si>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</si>
  <si>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</si>
  <si>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</si>
  <si>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</si>
  <si>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</si>
  <si>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</si>
  <si>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</si>
  <si>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</si>
  <si>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</si>
  <si>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</si>
  <si>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</si>
  <si>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</si>
  <si>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</si>
  <si>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</si>
  <si>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</si>
  <si>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</si>
  <si>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</si>
  <si>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</si>
  <si>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</si>
  <si>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</si>
  <si>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</si>
  <si>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</si>
  <si>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</si>
  <si>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</si>
  <si>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</si>
  <si>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</si>
  <si>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</si>
  <si>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</si>
  <si>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</si>
  <si>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</si>
  <si>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DOLC3217 </t>
  </si>
  <si>
    <t>Site Contact - Jeanne Franklin              509-276-5057      JFranklin@vfs.dol.wa.gov</t>
  </si>
  <si>
    <t>Install extended handoff per attached site map (DOLC3217 office layout april 2021.pdf)</t>
  </si>
  <si>
    <t>Deer Park Auto Licensing
519 S Fir Ave Ste 101
Deer Park, WA 99006</t>
  </si>
  <si>
    <t>DSHS3035</t>
  </si>
  <si>
    <t>16710 Smokey Point Blvd                              Arlington, WA 98223-8410</t>
  </si>
  <si>
    <t>Liz Knigge                                                              360-789-9211                                                        kniggel@dshs.wa.gov;                               Building contact: Jae Eun So &amp; Jum Sook So ,   hankim1953@yahoo.com</t>
  </si>
  <si>
    <t>LAN room, bldg 16710. Circuit hand-off to be located no further than 10 cable feet from DSHS Router. Please refer to LCON for questions on circuit termination location.</t>
  </si>
  <si>
    <t>NO</t>
  </si>
  <si>
    <t>100M</t>
  </si>
  <si>
    <t>Per DSHS, the building owner will not allow equipment mounted above six feet from the ground on the building exterior.</t>
  </si>
  <si>
    <t>N/A</t>
  </si>
  <si>
    <t>HCAWHSE</t>
  </si>
  <si>
    <t>926 79th Ave SE, Unit C, Tumwater WA 98501-5895</t>
  </si>
  <si>
    <t>Polly Reuther (360) 725-9824 polly.reuther@hca.wa.gov</t>
  </si>
  <si>
    <t>Install extended handoff per LCON and Site map  - 1ST FLR TELCO BACKBOARD, CN3916 ELE PORT 2. Install extended handoff per attached site map (HCA Tumwater Warehouse layout.pdf)</t>
  </si>
  <si>
    <t>Evaluation  Model for Solicitation Number N21-RFQ-032 Amendment 2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</si>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</sst>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zoomScale="66" zoomScaleNormal="66" workbookViewId="0">
      <selection activeCell="X8" sqref="X8"/>
    </sheetView>
  </sheetViews>
  <sheetFormatPr defaultColWidth="8.85546875" defaultRowHeight="15.75" x14ac:dyDescent="0.25"/>
  <cols>
    <col min="1" max="1" width="4.42578125" style="1" bestFit="1" customWidth="1"/>
    <col min="2" max="2" width="14.2851562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47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4"/>
      <c r="R2" s="115"/>
      <c r="S2" s="102"/>
      <c r="T2" s="102"/>
    </row>
    <row r="3" spans="1:22" s="100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2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47.25" x14ac:dyDescent="0.25">
      <c r="A6" s="5">
        <v>2</v>
      </c>
      <c r="B6" s="133" t="s">
        <v>31</v>
      </c>
      <c r="C6" s="89" t="s">
        <v>34</v>
      </c>
      <c r="D6" s="89" t="s">
        <v>32</v>
      </c>
      <c r="E6" s="89" t="s">
        <v>33</v>
      </c>
      <c r="F6" s="120" t="s">
        <v>8</v>
      </c>
      <c r="G6" s="25">
        <v>175</v>
      </c>
      <c r="H6" s="26" t="s">
        <v>9</v>
      </c>
      <c r="I6" s="30">
        <v>20</v>
      </c>
      <c r="J6" s="27">
        <v>80</v>
      </c>
      <c r="K6" s="28"/>
      <c r="L6" s="9"/>
      <c r="M6" s="42"/>
      <c r="N6" s="39"/>
      <c r="O6" s="40" t="s">
        <v>48</v>
      </c>
      <c r="P6" s="103">
        <v>0</v>
      </c>
      <c r="Q6" s="131"/>
      <c r="R6" s="62"/>
      <c r="S6" s="44">
        <f t="shared" si="0"/>
        <v>175</v>
      </c>
      <c r="T6" s="24" t="e">
        <f t="shared" si="1"/>
        <v>#VALUE!</v>
      </c>
      <c r="U6" s="104">
        <f t="shared" si="2"/>
        <v>20</v>
      </c>
      <c r="V6" s="104">
        <f t="shared" si="2"/>
        <v>80</v>
      </c>
    </row>
    <row r="7" spans="1:22" ht="78.75" x14ac:dyDescent="0.25">
      <c r="A7" s="5">
        <v>3</v>
      </c>
      <c r="B7" s="107" t="s">
        <v>35</v>
      </c>
      <c r="C7" s="105" t="s">
        <v>36</v>
      </c>
      <c r="D7" s="105" t="s">
        <v>37</v>
      </c>
      <c r="E7" s="105" t="s">
        <v>38</v>
      </c>
      <c r="F7" s="121" t="s">
        <v>39</v>
      </c>
      <c r="G7" s="105">
        <v>150</v>
      </c>
      <c r="H7" s="106" t="s">
        <v>40</v>
      </c>
      <c r="I7" s="107">
        <v>5</v>
      </c>
      <c r="J7" s="108">
        <v>95</v>
      </c>
      <c r="K7" s="109" t="s">
        <v>41</v>
      </c>
      <c r="L7" s="9"/>
      <c r="M7" s="53">
        <v>149</v>
      </c>
      <c r="N7" s="54" t="s">
        <v>11</v>
      </c>
      <c r="O7" s="55">
        <v>775</v>
      </c>
      <c r="P7" s="55">
        <v>500</v>
      </c>
      <c r="Q7" s="64" t="s">
        <v>42</v>
      </c>
      <c r="R7" s="61">
        <v>1299</v>
      </c>
      <c r="S7" s="44">
        <f t="shared" ref="S7:S8" si="3">IF(ISBLANK(M7),G7,M7)</f>
        <v>149</v>
      </c>
      <c r="T7" s="24">
        <f t="shared" ref="T7:T8" si="4">24*O7+P7</f>
        <v>19100</v>
      </c>
      <c r="U7" s="104">
        <f t="shared" ref="U7:U8" si="5">I7</f>
        <v>5</v>
      </c>
      <c r="V7" s="104">
        <f t="shared" ref="V7:V8" si="6">J7</f>
        <v>95</v>
      </c>
    </row>
    <row r="8" spans="1:22" ht="78.75" x14ac:dyDescent="0.25">
      <c r="A8" s="5">
        <v>4</v>
      </c>
      <c r="B8" s="30" t="s">
        <v>43</v>
      </c>
      <c r="C8" s="94" t="s">
        <v>44</v>
      </c>
      <c r="D8" s="94" t="s">
        <v>45</v>
      </c>
      <c r="E8" s="94" t="s">
        <v>46</v>
      </c>
      <c r="F8" s="120" t="s">
        <v>8</v>
      </c>
      <c r="G8" s="25">
        <v>200</v>
      </c>
      <c r="H8" s="26" t="s">
        <v>40</v>
      </c>
      <c r="I8" s="30">
        <v>50</v>
      </c>
      <c r="J8" s="27">
        <v>50</v>
      </c>
      <c r="K8" s="28"/>
      <c r="L8" s="9"/>
      <c r="M8" s="42">
        <v>149</v>
      </c>
      <c r="N8" s="39" t="s">
        <v>11</v>
      </c>
      <c r="O8" s="40">
        <v>775</v>
      </c>
      <c r="P8" s="103">
        <v>500</v>
      </c>
      <c r="Q8" s="47" t="s">
        <v>42</v>
      </c>
      <c r="R8" s="62">
        <v>1299</v>
      </c>
      <c r="S8" s="44">
        <f t="shared" si="3"/>
        <v>149</v>
      </c>
      <c r="T8" s="24">
        <f t="shared" si="4"/>
        <v>19100</v>
      </c>
      <c r="U8" s="104">
        <f t="shared" si="5"/>
        <v>50</v>
      </c>
      <c r="V8" s="104">
        <f t="shared" si="6"/>
        <v>50</v>
      </c>
    </row>
    <row r="9" spans="1:22" x14ac:dyDescent="0.25">
      <c r="A9" s="5">
        <v>6</v>
      </c>
      <c r="B9" s="91"/>
      <c r="C9" s="89"/>
      <c r="D9" s="89"/>
      <c r="E9" s="89"/>
      <c r="F9" s="122"/>
      <c r="G9" s="89"/>
      <c r="H9" s="90"/>
      <c r="I9" s="91"/>
      <c r="J9" s="92"/>
      <c r="K9" s="93"/>
      <c r="L9" s="9"/>
      <c r="M9" s="42"/>
      <c r="N9" s="39"/>
      <c r="O9" s="40"/>
      <c r="P9" s="103">
        <v>0</v>
      </c>
      <c r="Q9" s="47"/>
      <c r="R9" s="62"/>
      <c r="S9" s="44">
        <f t="shared" ref="S9:S11" si="7">IF(ISBLANK(M9),G9,M9)</f>
        <v>0</v>
      </c>
      <c r="T9" s="24">
        <f t="shared" ref="T9:T11" si="8">24*O9+P9</f>
        <v>0</v>
      </c>
      <c r="U9" s="104">
        <f t="shared" ref="U9:U11" si="9">I9</f>
        <v>0</v>
      </c>
      <c r="V9" s="104">
        <f t="shared" ref="V9:V11" si="10">J9</f>
        <v>0</v>
      </c>
    </row>
    <row r="10" spans="1:22" x14ac:dyDescent="0.25">
      <c r="A10" s="5">
        <v>7</v>
      </c>
      <c r="B10" s="73"/>
      <c r="C10" s="71"/>
      <c r="D10" s="71"/>
      <c r="E10" s="71"/>
      <c r="F10" s="123"/>
      <c r="G10" s="95"/>
      <c r="H10" s="96"/>
      <c r="I10" s="97"/>
      <c r="J10" s="98"/>
      <c r="K10" s="99"/>
      <c r="L10" s="9"/>
      <c r="M10" s="76"/>
      <c r="N10" s="77"/>
      <c r="O10" s="78"/>
      <c r="P10" s="55">
        <v>0</v>
      </c>
      <c r="Q10" s="46"/>
      <c r="R10" s="65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8</v>
      </c>
      <c r="B11" s="30"/>
      <c r="C11" s="25"/>
      <c r="D11" s="25"/>
      <c r="E11" s="25"/>
      <c r="F11" s="120"/>
      <c r="G11" s="25"/>
      <c r="H11" s="26"/>
      <c r="I11" s="30"/>
      <c r="J11" s="27"/>
      <c r="K11" s="28"/>
      <c r="L11" s="9"/>
      <c r="M11" s="42"/>
      <c r="N11" s="39"/>
      <c r="O11" s="40"/>
      <c r="P11" s="103">
        <v>0</v>
      </c>
      <c r="Q11" s="47"/>
      <c r="R11" s="62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9</v>
      </c>
      <c r="B12" s="73"/>
      <c r="C12" s="71"/>
      <c r="D12" s="71"/>
      <c r="E12" s="71"/>
      <c r="F12" s="124"/>
      <c r="G12" s="71"/>
      <c r="H12" s="72"/>
      <c r="I12" s="73"/>
      <c r="J12" s="74"/>
      <c r="K12" s="75"/>
      <c r="L12" s="9"/>
      <c r="M12" s="76"/>
      <c r="N12" s="77"/>
      <c r="O12" s="78"/>
      <c r="P12" s="55">
        <v>0</v>
      </c>
      <c r="Q12" s="46"/>
      <c r="R12" s="63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10</v>
      </c>
      <c r="B13" s="30"/>
      <c r="C13" s="25"/>
      <c r="D13" s="25"/>
      <c r="E13" s="25"/>
      <c r="F13" s="120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5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0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4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0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4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0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6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0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6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0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6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0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4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0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5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0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0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4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0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0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6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2:S32 S7:S8">
    <cfRule type="expression" dxfId="2" priority="17">
      <formula>M5&gt;G5</formula>
    </cfRule>
    <cfRule type="expression" priority="18">
      <formula>$M$5&gt;$G$5</formula>
    </cfRule>
  </conditionalFormatting>
  <conditionalFormatting sqref="S9:S11">
    <cfRule type="expression" dxfId="1" priority="13">
      <formula>M9&gt;G9</formula>
    </cfRule>
    <cfRule type="expression" priority="14">
      <formula>$M$5&gt;$G$5</formula>
    </cfRule>
  </conditionalFormatting>
  <conditionalFormatting sqref="S6">
    <cfRule type="expression" dxfId="0" priority="3">
      <formula>M6&gt;G6</formula>
    </cfRule>
    <cfRule type="expression" priority="4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schemas.microsoft.com/office/infopath/2007/PartnerControls"/>
    <ds:schemaRef ds:uri="2da1c3d2-1f67-46b8-8c67-79052490f9d4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607bd0a2-e667-407c-bac5-93961575169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2021-07-15T22:07:09Z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2021-06-08T17:17:26Z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48a48e83-3873-43b5-9308-e160b48fa4ae</vt:lpwstr>
  </property>
  <property fmtid="{D5CDD505-2E9C-101B-9397-08002B2CF9AE}" pid="10" name="MSIP_Label_1520fa42-cf58-4c22-8b93-58cf1d3bd1cb_ContentBits">
    <vt:lpwstr>0</vt:lpwstr>
  </property>
</Properties>
</file>