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eley\Documents\Mammoth quotes\"/>
    </mc:Choice>
  </mc:AlternateContent>
  <bookViews>
    <workbookView xWindow="0" yWindow="0" windowWidth="23016" windowHeight="7776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Y7" i="4" l="1"/>
  <c r="V9" i="4"/>
  <c r="V10" i="4"/>
  <c r="V15" i="4"/>
  <c r="Y14" i="4"/>
  <c r="Y18" i="4"/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<sst xmlns="http://schemas.openxmlformats.org/spreadsheetml/2006/main" count="183" uniqueCount="109">
  <si>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</si>
  <si>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</si>
  <si>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</si>
  <si>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</si>
  <si>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</si>
  <si>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</si>
  <si>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</si>
  <si>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</si>
  <si>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</si>
  <si>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</si>
  <si>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</si>
  <si>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</si>
  <si>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</si>
  <si>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</si>
  <si>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</si>
  <si>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</si>
  <si>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</si>
  <si>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</si>
  <si>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</si>
  <si>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</si>
  <si>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</si>
  <si>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</si>
  <si>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</si>
  <si>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</si>
  <si>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</si>
  <si>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</si>
  <si>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</si>
  <si>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</si>
  <si>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</si>
  <si>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</si>
  <si>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</si>
  <si>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</si>
  <si>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</si>
  <si>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</si>
  <si>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</si>
  <si>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</si>
  <si>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</si>
  <si>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</si>
  <si>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</si>
  <si>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</si>
  <si>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</si>
  <si>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</si>
  <si>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100M</t>
  </si>
  <si>
    <t>Evaluation  Model for Solication Number T18-RFQ-018</t>
  </si>
  <si>
    <t>DFWCATH</t>
  </si>
  <si>
    <t>28 Beaver Creek Road                                      Cathlamet, WA 98612-9610</t>
  </si>
  <si>
    <t>Claire Landry
360-795-0319
claire.landry@dfw.wa.gov</t>
  </si>
  <si>
    <t>Circuit to be terminated to highlighted room per attached site map.</t>
  </si>
  <si>
    <t>ESD2505</t>
  </si>
  <si>
    <t>2601 Pacific Ave N                                              Long Beach, WA 98631-3864</t>
  </si>
  <si>
    <t>Chris Lattin
360-584-2266
Clattin@esd.wa.gov</t>
  </si>
  <si>
    <t>LAN Room per attached site map</t>
  </si>
  <si>
    <t>DOCSPOE</t>
  </si>
  <si>
    <t>223 S Browne St                                                 Spokane, WA 99201-3617</t>
  </si>
  <si>
    <t>Kimi Tuxford
509-329-8002
kktuxford@doc1.wa.gov</t>
  </si>
  <si>
    <t>Comm Room per attached site map</t>
  </si>
  <si>
    <t xml:space="preserve">DOLD3803 </t>
  </si>
  <si>
    <t xml:space="preserve">
980 S Grand Ave
Pullman, WA 99163-2141</t>
  </si>
  <si>
    <t>Erin Harty                                        509-334-4507</t>
  </si>
  <si>
    <t>In office behind counter per attached map</t>
  </si>
  <si>
    <t>LTS-Verizon-K1B</t>
  </si>
  <si>
    <t>6906 S 204th St
Kent, WA 98032-1321</t>
  </si>
  <si>
    <t>Sung Hwang                             206-423-2810
Sung-il.hwang@verizon.com</t>
  </si>
  <si>
    <t>Verizon Data center PE entrance facilities - contact LCON for details</t>
  </si>
  <si>
    <t>NO</t>
  </si>
  <si>
    <t>1Gig</t>
  </si>
  <si>
    <t>This will be a trunk with multiple VLAN's</t>
  </si>
  <si>
    <t>LTS-Verizon-HIC</t>
  </si>
  <si>
    <t>2550 NW Aloclek Dr
Hillsboro, OR 97124-7002</t>
  </si>
  <si>
    <t>Greg Tursley                            503-707-3414
Gregory.tursley@verizon.com</t>
  </si>
  <si>
    <t>This will run between primary connection to Sabey data center (2200 M St Quincy, WA - Drop in Build C MMR1)  and Verizon Data center PE entrance facilities - contact Verizon LCON for details of that location</t>
  </si>
  <si>
    <t>DSHS4025</t>
  </si>
  <si>
    <t>101 S King St                                                       Seattle, WA 98104-3115</t>
  </si>
  <si>
    <t>Raymond Williams                    360-391-6012                              ray.williams@dshs.wa.gov</t>
  </si>
  <si>
    <t>LAN Room, Bldg 101</t>
  </si>
  <si>
    <t xml:space="preserve">***This new circuit will be used as a backup circuit for this critical site.  The new circuit must be designed and delivered on completely separate network, infrastructure, and equipment  from the existing primary circuit provider (CenturyLink).***    Copper handoff required.  Vendor switch must be within 10ft of the customer router.  Demarc extend requested. </t>
  </si>
  <si>
    <t>DOLS7101</t>
  </si>
  <si>
    <t>Morton Driver Licensing Office
346 State Route 7
Morton, WA 98356</t>
  </si>
  <si>
    <t>360-496-5226 - On duty staff</t>
  </si>
  <si>
    <t>Per site map in Rack</t>
  </si>
  <si>
    <t>CNTY1401</t>
  </si>
  <si>
    <t>2109 Sumner Ave                                            Aberdeen, WA 98520-3600</t>
  </si>
  <si>
    <t>Gary Mawhorter
360-249-4144
CentralServices@co.grays-harbor.wa.us</t>
  </si>
  <si>
    <t xml:space="preserve">Per site map MDF Floor 1 </t>
  </si>
  <si>
    <t>GH PUD owns fiber into the building which providers may use to provide service. GH PUD's fiber terminates in an attic/mezzanine above the 2nd floor with direct access to the MDF on the first floor below.</t>
  </si>
  <si>
    <t xml:space="preserve">DOLC2301 </t>
  </si>
  <si>
    <t>Mason County Auditor
411 N 5th St
Shelton, WA 98584-3466</t>
  </si>
  <si>
    <t>Marie                                              360-427-9670 Ext. 466</t>
  </si>
  <si>
    <t>Per attached site map</t>
  </si>
  <si>
    <t>DOLC2912</t>
  </si>
  <si>
    <t>Anacortes Chamber of Commerce
819 Commercial Ave, Ste B
Anacortes, WA 98221-4130</t>
  </si>
  <si>
    <t>Crystal or Kristie                            360-293-5533</t>
  </si>
  <si>
    <t>DOLC2922</t>
  </si>
  <si>
    <t>Concrete Chamber of Commerce &amp; Info Ctr
45770 A Main St
Concrete, WA 98237</t>
  </si>
  <si>
    <t>Cheryl Werda or Valerie Lee                              360-853-8784</t>
  </si>
  <si>
    <t xml:space="preserve">WSDA1101 </t>
  </si>
  <si>
    <t>1120 N Oregon Ave
Pasco, WA 99301</t>
  </si>
  <si>
    <t>Craig Rider
509-545-2249</t>
  </si>
  <si>
    <t>Demarc is right above the network cabinet in the back office</t>
  </si>
  <si>
    <t>DOCSEAA</t>
  </si>
  <si>
    <t>703 8th Ave                                                       Seattle, WA 98104-1923</t>
  </si>
  <si>
    <t>Ryan Beeman
206-516-7821
rjbeeman@doc1.wa.gov</t>
  </si>
  <si>
    <t>CCO Office per attached site map</t>
  </si>
  <si>
    <t>WSDA3202</t>
  </si>
  <si>
    <t>617 N Fancher Road, Ste 103D                    Spokane, WA 99212-0835</t>
  </si>
  <si>
    <t>Mark Marshall
509-533-2487
Mmarshall@agr.wa.gov</t>
  </si>
  <si>
    <t>Wiring closet just off the main reception area</t>
  </si>
  <si>
    <r>
      <rPr>
        <strike/>
        <sz val="12"/>
        <color theme="1"/>
        <rFont val="Calibri"/>
        <family val="2"/>
        <scheme val="minor"/>
      </rPr>
      <t>80</t>
    </r>
    <r>
      <rPr>
        <sz val="12"/>
        <color theme="1"/>
        <rFont val="Calibri"/>
        <family val="2"/>
        <scheme val="minor"/>
      </rPr>
      <t xml:space="preserve">   </t>
    </r>
    <r>
      <rPr>
        <u/>
        <sz val="12"/>
        <color rgb="FFFF0000"/>
        <rFont val="Calibri"/>
        <family val="2"/>
        <scheme val="minor"/>
      </rPr>
      <t>120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</si>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</sst>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Normal="100" workbookViewId="0">
      <selection sqref="A1:K1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2.332031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7" customWidth="1"/>
    <col min="29" max="29" width="11.88671875" style="47" customWidth="1"/>
    <col min="30" max="30" width="9.44140625" style="1" customWidth="1"/>
    <col min="31" max="16384" width="8.88671875" style="1"/>
  </cols>
  <sheetData>
    <row r="1" spans="1:31" ht="52.95" customHeight="1" thickBot="1" x14ac:dyDescent="0.55000000000000004">
      <c r="A1" s="145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AA1" s="17"/>
      <c r="AB1" s="48"/>
      <c r="AC1" s="48"/>
    </row>
    <row r="2" spans="1:31" ht="52.95" customHeight="1" thickBot="1" x14ac:dyDescent="0.55000000000000004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46" t="s">
        <v>2</v>
      </c>
      <c r="N2" s="147"/>
      <c r="O2" s="147"/>
      <c r="P2" s="147"/>
      <c r="Q2" s="147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55000000000000004">
      <c r="A3" s="38"/>
      <c r="B3" s="53"/>
      <c r="C3" s="54"/>
      <c r="D3" s="54"/>
      <c r="E3" s="54"/>
      <c r="F3" s="54"/>
      <c r="G3" s="54"/>
      <c r="H3" s="54"/>
      <c r="I3" s="153" t="s">
        <v>21</v>
      </c>
      <c r="J3" s="154"/>
      <c r="K3" s="55"/>
      <c r="L3" s="6"/>
      <c r="M3" s="148"/>
      <c r="N3" s="149"/>
      <c r="O3" s="149"/>
      <c r="P3" s="149"/>
      <c r="Q3" s="149"/>
      <c r="R3" s="150" t="s">
        <v>32</v>
      </c>
      <c r="S3" s="151"/>
      <c r="T3" s="151"/>
      <c r="U3" s="151"/>
      <c r="V3" s="151"/>
      <c r="W3" s="151"/>
      <c r="X3" s="151"/>
      <c r="Y3" s="151"/>
      <c r="Z3" s="152"/>
      <c r="AA3" s="45"/>
      <c r="AB3" s="155" t="s">
        <v>27</v>
      </c>
      <c r="AC3" s="155"/>
      <c r="AD3" s="155"/>
      <c r="AE3" s="155"/>
    </row>
    <row r="4" spans="1:31" s="19" customFormat="1" ht="78.599999999999994" thickBot="1" x14ac:dyDescent="0.35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8" t="s">
        <v>33</v>
      </c>
      <c r="S4" s="139" t="s">
        <v>34</v>
      </c>
      <c r="T4" s="140" t="s">
        <v>35</v>
      </c>
      <c r="U4" s="138" t="s">
        <v>36</v>
      </c>
      <c r="V4" s="139" t="s">
        <v>37</v>
      </c>
      <c r="W4" s="140" t="s">
        <v>38</v>
      </c>
      <c r="X4" s="138" t="s">
        <v>39</v>
      </c>
      <c r="Y4" s="139" t="s">
        <v>40</v>
      </c>
      <c r="Z4" s="141" t="s">
        <v>41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3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7" si="1">I5</f>
        <v>10</v>
      </c>
      <c r="AE5" s="81">
        <f t="shared" si="1"/>
        <v>90</v>
      </c>
    </row>
    <row r="6" spans="1:31" s="5" customFormat="1" ht="78.75" customHeight="1" x14ac:dyDescent="0.3">
      <c r="A6" s="40">
        <v>2</v>
      </c>
      <c r="B6" s="25" t="s">
        <v>44</v>
      </c>
      <c r="C6" s="5" t="s">
        <v>45</v>
      </c>
      <c r="D6" s="9" t="s">
        <v>46</v>
      </c>
      <c r="E6" s="9" t="s">
        <v>47</v>
      </c>
      <c r="F6" s="9" t="s">
        <v>10</v>
      </c>
      <c r="G6" s="27">
        <v>100</v>
      </c>
      <c r="H6" s="56" t="s">
        <v>42</v>
      </c>
      <c r="I6" s="60">
        <v>10</v>
      </c>
      <c r="J6" s="28">
        <v>90</v>
      </c>
      <c r="K6" s="59"/>
      <c r="L6" s="7"/>
      <c r="M6" s="162"/>
      <c r="N6" s="156"/>
      <c r="O6" s="165"/>
      <c r="P6" s="157"/>
      <c r="Q6" s="158"/>
      <c r="R6" s="159"/>
      <c r="S6" s="160"/>
      <c r="T6" s="161"/>
      <c r="U6" s="159"/>
      <c r="V6" s="160"/>
      <c r="W6" s="161"/>
      <c r="X6" s="159"/>
      <c r="Y6" s="160"/>
      <c r="Z6" s="163"/>
      <c r="AA6" s="164"/>
      <c r="AB6" s="36">
        <f>IF(ISBLANK(N6),G6,N6)</f>
        <v>100</v>
      </c>
      <c r="AC6" s="61">
        <f t="shared" ref="AC6" si="2">24*P6+Q6</f>
        <v>0</v>
      </c>
      <c r="AD6" s="62">
        <f t="shared" si="1"/>
        <v>10</v>
      </c>
      <c r="AE6" s="62">
        <f t="shared" si="1"/>
        <v>90</v>
      </c>
    </row>
    <row r="7" spans="1:31" s="2" customFormat="1" ht="78.75" customHeight="1" x14ac:dyDescent="0.3">
      <c r="A7" s="41">
        <v>3</v>
      </c>
      <c r="B7" s="25" t="s">
        <v>48</v>
      </c>
      <c r="C7" s="5" t="s">
        <v>49</v>
      </c>
      <c r="D7" s="9" t="s">
        <v>50</v>
      </c>
      <c r="E7" s="9" t="s">
        <v>51</v>
      </c>
      <c r="F7" s="9" t="s">
        <v>10</v>
      </c>
      <c r="G7" s="27">
        <v>100</v>
      </c>
      <c r="H7" s="56" t="s">
        <v>42</v>
      </c>
      <c r="I7" s="60">
        <v>10</v>
      </c>
      <c r="J7" s="28">
        <v>90</v>
      </c>
      <c r="K7" s="59"/>
      <c r="L7" s="7"/>
      <c r="M7" s="171" t="s">
        <v>12</v>
      </c>
      <c r="N7" s="172">
        <v>45</v>
      </c>
      <c r="O7" s="173" t="s">
        <v>14</v>
      </c>
      <c r="P7" s="174">
        <v>781.5920000000001</v>
      </c>
      <c r="Q7" s="175">
        <v>2790</v>
      </c>
      <c r="R7" s="167"/>
      <c r="S7" s="168"/>
      <c r="T7" s="169"/>
      <c r="U7" s="167"/>
      <c r="V7" s="168"/>
      <c r="W7" s="169"/>
      <c r="X7" s="167">
        <v>1976.8279999999997</v>
      </c>
      <c r="Y7" s="168">
        <f>500+300</f>
        <v>800</v>
      </c>
      <c r="Z7" s="170">
        <v>30</v>
      </c>
      <c r="AA7" s="166" t="s">
        <v>108</v>
      </c>
      <c r="AB7" s="36">
        <f>IF(ISBLANK(N7),G7,N7)</f>
        <v>45</v>
      </c>
      <c r="AC7" s="61">
        <f t="shared" ref="AC7" si="3">24*P7+Q7</f>
        <v>21548.208000000002</v>
      </c>
      <c r="AD7" s="62">
        <f t="shared" si="1"/>
        <v>10</v>
      </c>
      <c r="AE7" s="62">
        <f t="shared" si="1"/>
        <v>90</v>
      </c>
    </row>
    <row r="8" spans="1:31" s="2" customFormat="1" ht="78.75" customHeight="1" x14ac:dyDescent="0.3">
      <c r="A8" s="41">
        <v>4</v>
      </c>
      <c r="B8" s="82" t="s">
        <v>52</v>
      </c>
      <c r="C8" s="143" t="s">
        <v>53</v>
      </c>
      <c r="D8" s="83" t="s">
        <v>54</v>
      </c>
      <c r="E8" s="83" t="s">
        <v>55</v>
      </c>
      <c r="F8" s="83" t="s">
        <v>10</v>
      </c>
      <c r="G8" s="84">
        <v>100</v>
      </c>
      <c r="H8" s="85" t="s">
        <v>42</v>
      </c>
      <c r="I8" s="90">
        <v>10</v>
      </c>
      <c r="J8" s="91">
        <v>90</v>
      </c>
      <c r="K8" s="92"/>
      <c r="L8" s="7"/>
      <c r="M8" s="162"/>
      <c r="N8" s="156"/>
      <c r="O8" s="165"/>
      <c r="P8" s="157"/>
      <c r="Q8" s="158"/>
      <c r="R8" s="159"/>
      <c r="S8" s="160"/>
      <c r="T8" s="161"/>
      <c r="U8" s="159"/>
      <c r="V8" s="160"/>
      <c r="W8" s="161"/>
      <c r="X8" s="159"/>
      <c r="Y8" s="160"/>
      <c r="Z8" s="163"/>
      <c r="AA8" s="164"/>
      <c r="AB8" s="36">
        <f t="shared" ref="AB8:AB19" si="4">IF(ISBLANK(N8),G8,N8)</f>
        <v>100</v>
      </c>
      <c r="AC8" s="61">
        <f t="shared" ref="AC8:AC19" si="5">24*P8+Q8</f>
        <v>0</v>
      </c>
      <c r="AD8" s="62">
        <f t="shared" ref="AD8:AD19" si="6">I8</f>
        <v>10</v>
      </c>
      <c r="AE8" s="62">
        <f t="shared" ref="AE8:AE19" si="7">J8</f>
        <v>90</v>
      </c>
    </row>
    <row r="9" spans="1:31" s="2" customFormat="1" ht="78.75" customHeight="1" x14ac:dyDescent="0.3">
      <c r="A9" s="41">
        <v>5</v>
      </c>
      <c r="B9" s="25" t="s">
        <v>56</v>
      </c>
      <c r="C9" s="103" t="s">
        <v>57</v>
      </c>
      <c r="D9" s="9" t="s">
        <v>58</v>
      </c>
      <c r="E9" s="9" t="s">
        <v>59</v>
      </c>
      <c r="F9" s="9" t="s">
        <v>10</v>
      </c>
      <c r="G9" s="27">
        <v>100</v>
      </c>
      <c r="H9" s="56" t="s">
        <v>11</v>
      </c>
      <c r="I9" s="60">
        <v>10</v>
      </c>
      <c r="J9" s="28">
        <v>90</v>
      </c>
      <c r="K9" s="59"/>
      <c r="L9" s="7"/>
      <c r="M9" s="171" t="s">
        <v>12</v>
      </c>
      <c r="N9" s="172">
        <v>90</v>
      </c>
      <c r="O9" s="173" t="s">
        <v>14</v>
      </c>
      <c r="P9" s="174">
        <v>1085.7560000000001</v>
      </c>
      <c r="Q9" s="175">
        <v>1530</v>
      </c>
      <c r="R9" s="167"/>
      <c r="S9" s="168"/>
      <c r="T9" s="169"/>
      <c r="U9" s="167">
        <v>905.82800000000009</v>
      </c>
      <c r="V9" s="168">
        <f>500+300</f>
        <v>800</v>
      </c>
      <c r="W9" s="169">
        <v>20</v>
      </c>
      <c r="X9" s="167"/>
      <c r="Y9" s="168"/>
      <c r="Z9" s="170"/>
      <c r="AA9" s="176" t="s">
        <v>108</v>
      </c>
      <c r="AB9" s="36">
        <f t="shared" si="4"/>
        <v>90</v>
      </c>
      <c r="AC9" s="61">
        <f t="shared" si="5"/>
        <v>27588.144</v>
      </c>
      <c r="AD9" s="62">
        <f t="shared" si="6"/>
        <v>10</v>
      </c>
      <c r="AE9" s="62">
        <f t="shared" si="7"/>
        <v>90</v>
      </c>
    </row>
    <row r="10" spans="1:31" s="2" customFormat="1" ht="78.75" customHeight="1" x14ac:dyDescent="0.3">
      <c r="A10" s="40">
        <v>6</v>
      </c>
      <c r="B10" s="82" t="s">
        <v>60</v>
      </c>
      <c r="C10" s="122" t="s">
        <v>61</v>
      </c>
      <c r="D10" s="83" t="s">
        <v>62</v>
      </c>
      <c r="E10" s="83" t="s">
        <v>63</v>
      </c>
      <c r="F10" s="83" t="s">
        <v>64</v>
      </c>
      <c r="G10" s="84" t="s">
        <v>107</v>
      </c>
      <c r="H10" s="85" t="s">
        <v>65</v>
      </c>
      <c r="I10" s="90">
        <v>80</v>
      </c>
      <c r="J10" s="91">
        <v>20</v>
      </c>
      <c r="K10" s="92" t="s">
        <v>66</v>
      </c>
      <c r="L10" s="7"/>
      <c r="M10" s="162" t="s">
        <v>12</v>
      </c>
      <c r="N10" s="156">
        <v>110</v>
      </c>
      <c r="O10" s="165" t="s">
        <v>14</v>
      </c>
      <c r="P10" s="157">
        <v>1669.808</v>
      </c>
      <c r="Q10" s="158">
        <v>2245</v>
      </c>
      <c r="R10" s="159"/>
      <c r="S10" s="160"/>
      <c r="T10" s="161"/>
      <c r="U10" s="159">
        <v>1227.1280000000002</v>
      </c>
      <c r="V10" s="160">
        <f>1350+300</f>
        <v>1650</v>
      </c>
      <c r="W10" s="161">
        <v>50</v>
      </c>
      <c r="X10" s="159"/>
      <c r="Y10" s="160"/>
      <c r="Z10" s="163"/>
      <c r="AA10" s="164" t="s">
        <v>108</v>
      </c>
      <c r="AB10" s="36">
        <f t="shared" si="4"/>
        <v>110</v>
      </c>
      <c r="AC10" s="61">
        <f t="shared" si="5"/>
        <v>42320.392</v>
      </c>
      <c r="AD10" s="62">
        <f t="shared" si="6"/>
        <v>80</v>
      </c>
      <c r="AE10" s="62">
        <f t="shared" si="7"/>
        <v>20</v>
      </c>
    </row>
    <row r="11" spans="1:31" s="2" customFormat="1" ht="78.75" customHeight="1" x14ac:dyDescent="0.3">
      <c r="A11" s="40">
        <v>7</v>
      </c>
      <c r="B11" s="25" t="s">
        <v>67</v>
      </c>
      <c r="C11" s="103" t="s">
        <v>68</v>
      </c>
      <c r="D11" s="9" t="s">
        <v>69</v>
      </c>
      <c r="E11" s="142" t="s">
        <v>70</v>
      </c>
      <c r="F11" s="9" t="s">
        <v>64</v>
      </c>
      <c r="G11" s="27">
        <v>80</v>
      </c>
      <c r="H11" s="56" t="s">
        <v>65</v>
      </c>
      <c r="I11" s="60">
        <v>80</v>
      </c>
      <c r="J11" s="28">
        <v>20</v>
      </c>
      <c r="K11" s="59" t="s">
        <v>66</v>
      </c>
      <c r="L11" s="7"/>
      <c r="M11" s="171"/>
      <c r="N11" s="172"/>
      <c r="O11" s="173"/>
      <c r="P11" s="174"/>
      <c r="Q11" s="175"/>
      <c r="R11" s="167"/>
      <c r="S11" s="168"/>
      <c r="T11" s="169"/>
      <c r="U11" s="167"/>
      <c r="V11" s="168"/>
      <c r="W11" s="169"/>
      <c r="X11" s="167"/>
      <c r="Y11" s="168"/>
      <c r="Z11" s="170"/>
      <c r="AA11" s="176"/>
      <c r="AB11" s="36">
        <f t="shared" si="4"/>
        <v>80</v>
      </c>
      <c r="AC11" s="61">
        <f t="shared" si="5"/>
        <v>0</v>
      </c>
      <c r="AD11" s="62">
        <f t="shared" si="6"/>
        <v>80</v>
      </c>
      <c r="AE11" s="62">
        <f t="shared" si="7"/>
        <v>20</v>
      </c>
    </row>
    <row r="12" spans="1:31" s="2" customFormat="1" ht="78.75" customHeight="1" x14ac:dyDescent="0.3">
      <c r="A12" s="41">
        <v>8</v>
      </c>
      <c r="B12" s="82" t="s">
        <v>71</v>
      </c>
      <c r="C12" s="143" t="s">
        <v>72</v>
      </c>
      <c r="D12" s="83" t="s">
        <v>73</v>
      </c>
      <c r="E12" s="83" t="s">
        <v>74</v>
      </c>
      <c r="F12" s="83" t="s">
        <v>64</v>
      </c>
      <c r="G12" s="84">
        <v>80</v>
      </c>
      <c r="H12" s="85" t="s">
        <v>42</v>
      </c>
      <c r="I12" s="90">
        <v>30</v>
      </c>
      <c r="J12" s="91">
        <v>70</v>
      </c>
      <c r="K12" s="92" t="s">
        <v>75</v>
      </c>
      <c r="L12" s="7"/>
      <c r="M12" s="162"/>
      <c r="N12" s="156"/>
      <c r="O12" s="165"/>
      <c r="P12" s="157"/>
      <c r="Q12" s="158"/>
      <c r="R12" s="159"/>
      <c r="S12" s="160"/>
      <c r="T12" s="161"/>
      <c r="U12" s="159"/>
      <c r="V12" s="160"/>
      <c r="W12" s="161"/>
      <c r="X12" s="159"/>
      <c r="Y12" s="160"/>
      <c r="Z12" s="163"/>
      <c r="AA12" s="164"/>
      <c r="AB12" s="36">
        <f t="shared" si="4"/>
        <v>80</v>
      </c>
      <c r="AC12" s="61">
        <f t="shared" si="5"/>
        <v>0</v>
      </c>
      <c r="AD12" s="62">
        <f t="shared" si="6"/>
        <v>30</v>
      </c>
      <c r="AE12" s="62">
        <f t="shared" si="7"/>
        <v>70</v>
      </c>
    </row>
    <row r="13" spans="1:31" s="2" customFormat="1" ht="78.75" customHeight="1" x14ac:dyDescent="0.3">
      <c r="A13" s="41">
        <v>9</v>
      </c>
      <c r="B13" s="25" t="s">
        <v>76</v>
      </c>
      <c r="C13" s="9" t="s">
        <v>77</v>
      </c>
      <c r="D13" s="9" t="s">
        <v>78</v>
      </c>
      <c r="E13" s="9" t="s">
        <v>79</v>
      </c>
      <c r="F13" s="9" t="s">
        <v>10</v>
      </c>
      <c r="G13" s="27">
        <v>100</v>
      </c>
      <c r="H13" s="56" t="s">
        <v>11</v>
      </c>
      <c r="I13" s="60">
        <v>10</v>
      </c>
      <c r="J13" s="28">
        <v>90</v>
      </c>
      <c r="K13" s="59"/>
      <c r="L13" s="7"/>
      <c r="M13" s="171"/>
      <c r="N13" s="172"/>
      <c r="O13" s="173"/>
      <c r="P13" s="174"/>
      <c r="Q13" s="175"/>
      <c r="R13" s="167"/>
      <c r="S13" s="168"/>
      <c r="T13" s="169"/>
      <c r="U13" s="167"/>
      <c r="V13" s="168"/>
      <c r="W13" s="169"/>
      <c r="X13" s="167"/>
      <c r="Y13" s="168"/>
      <c r="Z13" s="170"/>
      <c r="AA13" s="176"/>
      <c r="AB13" s="36">
        <f t="shared" si="4"/>
        <v>100</v>
      </c>
      <c r="AC13" s="61">
        <f t="shared" si="5"/>
        <v>0</v>
      </c>
      <c r="AD13" s="62">
        <f t="shared" si="6"/>
        <v>10</v>
      </c>
      <c r="AE13" s="62">
        <f t="shared" si="7"/>
        <v>90</v>
      </c>
    </row>
    <row r="14" spans="1:31" s="2" customFormat="1" ht="78.75" customHeight="1" x14ac:dyDescent="0.3">
      <c r="A14" s="41">
        <v>10</v>
      </c>
      <c r="B14" s="82" t="s">
        <v>80</v>
      </c>
      <c r="C14" s="83" t="s">
        <v>81</v>
      </c>
      <c r="D14" s="83" t="s">
        <v>82</v>
      </c>
      <c r="E14" s="83" t="s">
        <v>83</v>
      </c>
      <c r="F14" s="83" t="s">
        <v>10</v>
      </c>
      <c r="G14" s="84">
        <v>100</v>
      </c>
      <c r="H14" s="85" t="s">
        <v>42</v>
      </c>
      <c r="I14" s="90">
        <v>10</v>
      </c>
      <c r="J14" s="91">
        <v>90</v>
      </c>
      <c r="K14" s="92" t="s">
        <v>84</v>
      </c>
      <c r="L14" s="7"/>
      <c r="M14" s="162" t="s">
        <v>12</v>
      </c>
      <c r="N14" s="156">
        <v>90</v>
      </c>
      <c r="O14" s="165" t="s">
        <v>14</v>
      </c>
      <c r="P14" s="157">
        <v>857.27599999999995</v>
      </c>
      <c r="Q14" s="158">
        <v>1430</v>
      </c>
      <c r="R14" s="159"/>
      <c r="S14" s="160"/>
      <c r="T14" s="161"/>
      <c r="U14" s="159"/>
      <c r="V14" s="160"/>
      <c r="W14" s="161"/>
      <c r="X14" s="159">
        <v>1762.6279999999999</v>
      </c>
      <c r="Y14" s="160">
        <f>200+300</f>
        <v>500</v>
      </c>
      <c r="Z14" s="163">
        <v>30</v>
      </c>
      <c r="AA14" s="164" t="s">
        <v>108</v>
      </c>
      <c r="AB14" s="36">
        <f t="shared" si="4"/>
        <v>90</v>
      </c>
      <c r="AC14" s="61">
        <f t="shared" si="5"/>
        <v>22004.624</v>
      </c>
      <c r="AD14" s="62">
        <f t="shared" si="6"/>
        <v>10</v>
      </c>
      <c r="AE14" s="62">
        <f t="shared" si="7"/>
        <v>90</v>
      </c>
    </row>
    <row r="15" spans="1:31" s="2" customFormat="1" ht="78.75" customHeight="1" x14ac:dyDescent="0.3">
      <c r="A15" s="40">
        <v>11</v>
      </c>
      <c r="B15" s="25" t="s">
        <v>85</v>
      </c>
      <c r="C15" s="5" t="s">
        <v>86</v>
      </c>
      <c r="D15" s="9" t="s">
        <v>87</v>
      </c>
      <c r="E15" s="9" t="s">
        <v>88</v>
      </c>
      <c r="F15" s="9" t="s">
        <v>10</v>
      </c>
      <c r="G15" s="27">
        <v>100</v>
      </c>
      <c r="H15" s="56" t="s">
        <v>11</v>
      </c>
      <c r="I15" s="60">
        <v>10</v>
      </c>
      <c r="J15" s="28">
        <v>90</v>
      </c>
      <c r="K15" s="92"/>
      <c r="L15" s="7"/>
      <c r="M15" s="171" t="s">
        <v>12</v>
      </c>
      <c r="N15" s="172">
        <v>50</v>
      </c>
      <c r="O15" s="173" t="s">
        <v>14</v>
      </c>
      <c r="P15" s="174">
        <v>834.42800000000011</v>
      </c>
      <c r="Q15" s="175">
        <v>2630</v>
      </c>
      <c r="R15" s="167"/>
      <c r="S15" s="168"/>
      <c r="T15" s="169"/>
      <c r="U15" s="167">
        <v>1505.5879999999997</v>
      </c>
      <c r="V15" s="168">
        <f>300+300</f>
        <v>600</v>
      </c>
      <c r="W15" s="169">
        <v>30</v>
      </c>
      <c r="X15" s="167"/>
      <c r="Y15" s="168"/>
      <c r="Z15" s="170"/>
      <c r="AA15" s="176" t="s">
        <v>108</v>
      </c>
      <c r="AB15" s="36">
        <f t="shared" si="4"/>
        <v>50</v>
      </c>
      <c r="AC15" s="61">
        <f t="shared" si="5"/>
        <v>22656.272000000004</v>
      </c>
      <c r="AD15" s="62">
        <f t="shared" si="6"/>
        <v>10</v>
      </c>
      <c r="AE15" s="62">
        <f t="shared" si="7"/>
        <v>90</v>
      </c>
    </row>
    <row r="16" spans="1:31" s="2" customFormat="1" ht="78.75" customHeight="1" x14ac:dyDescent="0.3">
      <c r="A16" s="40">
        <v>12</v>
      </c>
      <c r="B16" s="82" t="s">
        <v>89</v>
      </c>
      <c r="C16" s="83" t="s">
        <v>90</v>
      </c>
      <c r="D16" s="83" t="s">
        <v>91</v>
      </c>
      <c r="E16" s="83" t="s">
        <v>88</v>
      </c>
      <c r="F16" s="83" t="s">
        <v>10</v>
      </c>
      <c r="G16" s="84">
        <v>100</v>
      </c>
      <c r="H16" s="85" t="s">
        <v>11</v>
      </c>
      <c r="I16" s="90">
        <v>10</v>
      </c>
      <c r="J16" s="91">
        <v>90</v>
      </c>
      <c r="K16" s="101"/>
      <c r="L16" s="7"/>
      <c r="M16" s="162"/>
      <c r="N16" s="156"/>
      <c r="O16" s="165"/>
      <c r="P16" s="157"/>
      <c r="Q16" s="158"/>
      <c r="R16" s="159"/>
      <c r="S16" s="160"/>
      <c r="T16" s="161"/>
      <c r="U16" s="159"/>
      <c r="V16" s="160"/>
      <c r="W16" s="161"/>
      <c r="X16" s="159"/>
      <c r="Y16" s="160"/>
      <c r="Z16" s="163"/>
      <c r="AA16" s="164"/>
      <c r="AB16" s="36">
        <f t="shared" si="4"/>
        <v>100</v>
      </c>
      <c r="AC16" s="61">
        <f t="shared" si="5"/>
        <v>0</v>
      </c>
      <c r="AD16" s="62">
        <f t="shared" si="6"/>
        <v>10</v>
      </c>
      <c r="AE16" s="62">
        <f t="shared" si="7"/>
        <v>90</v>
      </c>
    </row>
    <row r="17" spans="1:31" s="2" customFormat="1" ht="78" customHeight="1" x14ac:dyDescent="0.3">
      <c r="A17" s="41">
        <v>13</v>
      </c>
      <c r="B17" s="25" t="s">
        <v>92</v>
      </c>
      <c r="C17" s="9" t="s">
        <v>93</v>
      </c>
      <c r="D17" s="9" t="s">
        <v>94</v>
      </c>
      <c r="E17" s="9" t="s">
        <v>88</v>
      </c>
      <c r="F17" s="9" t="s">
        <v>10</v>
      </c>
      <c r="G17" s="27">
        <v>100</v>
      </c>
      <c r="H17" s="56" t="s">
        <v>11</v>
      </c>
      <c r="I17" s="60">
        <v>10</v>
      </c>
      <c r="J17" s="28">
        <v>90</v>
      </c>
      <c r="K17" s="92"/>
      <c r="L17" s="7"/>
      <c r="M17" s="171"/>
      <c r="N17" s="172"/>
      <c r="O17" s="173"/>
      <c r="P17" s="174"/>
      <c r="Q17" s="175"/>
      <c r="R17" s="167"/>
      <c r="S17" s="168"/>
      <c r="T17" s="169"/>
      <c r="U17" s="167"/>
      <c r="V17" s="168"/>
      <c r="W17" s="169"/>
      <c r="X17" s="167"/>
      <c r="Y17" s="168"/>
      <c r="Z17" s="170"/>
      <c r="AA17" s="176"/>
      <c r="AB17" s="36">
        <f t="shared" si="4"/>
        <v>100</v>
      </c>
      <c r="AC17" s="61">
        <f t="shared" si="5"/>
        <v>0</v>
      </c>
      <c r="AD17" s="62">
        <f t="shared" si="6"/>
        <v>10</v>
      </c>
      <c r="AE17" s="62">
        <f t="shared" si="7"/>
        <v>90</v>
      </c>
    </row>
    <row r="18" spans="1:31" s="2" customFormat="1" ht="78.75" customHeight="1" x14ac:dyDescent="0.3">
      <c r="A18" s="41">
        <v>14</v>
      </c>
      <c r="B18" s="82" t="s">
        <v>95</v>
      </c>
      <c r="C18" s="83" t="s">
        <v>96</v>
      </c>
      <c r="D18" s="83" t="s">
        <v>97</v>
      </c>
      <c r="E18" s="83" t="s">
        <v>98</v>
      </c>
      <c r="F18" s="83" t="s">
        <v>64</v>
      </c>
      <c r="G18" s="84">
        <v>100</v>
      </c>
      <c r="H18" s="85" t="s">
        <v>42</v>
      </c>
      <c r="I18" s="90">
        <v>10</v>
      </c>
      <c r="J18" s="91">
        <v>90</v>
      </c>
      <c r="K18" s="59"/>
      <c r="L18" s="7"/>
      <c r="M18" s="162" t="s">
        <v>12</v>
      </c>
      <c r="N18" s="156">
        <v>90</v>
      </c>
      <c r="O18" s="165" t="s">
        <v>14</v>
      </c>
      <c r="P18" s="157">
        <v>977.22800000000007</v>
      </c>
      <c r="Q18" s="158">
        <v>3130</v>
      </c>
      <c r="R18" s="159"/>
      <c r="S18" s="160"/>
      <c r="T18" s="161"/>
      <c r="U18" s="159"/>
      <c r="V18" s="160"/>
      <c r="W18" s="161"/>
      <c r="X18" s="159">
        <v>2048.2280000000001</v>
      </c>
      <c r="Y18" s="160">
        <f>300+300</f>
        <v>600</v>
      </c>
      <c r="Z18" s="163">
        <v>30</v>
      </c>
      <c r="AA18" s="164" t="s">
        <v>108</v>
      </c>
      <c r="AB18" s="36">
        <f t="shared" si="4"/>
        <v>90</v>
      </c>
      <c r="AC18" s="61">
        <f t="shared" si="5"/>
        <v>26583.472000000002</v>
      </c>
      <c r="AD18" s="62">
        <f t="shared" si="6"/>
        <v>10</v>
      </c>
      <c r="AE18" s="62">
        <f t="shared" si="7"/>
        <v>90</v>
      </c>
    </row>
    <row r="19" spans="1:31" s="2" customFormat="1" ht="78.75" customHeight="1" x14ac:dyDescent="0.3">
      <c r="A19" s="41">
        <v>15</v>
      </c>
      <c r="B19" s="25" t="s">
        <v>99</v>
      </c>
      <c r="C19" s="9" t="s">
        <v>100</v>
      </c>
      <c r="D19" s="9" t="s">
        <v>101</v>
      </c>
      <c r="E19" s="142" t="s">
        <v>102</v>
      </c>
      <c r="F19" s="9" t="s">
        <v>10</v>
      </c>
      <c r="G19" s="27">
        <v>100</v>
      </c>
      <c r="H19" s="56" t="s">
        <v>11</v>
      </c>
      <c r="I19" s="60">
        <v>10</v>
      </c>
      <c r="J19" s="28">
        <v>90</v>
      </c>
      <c r="K19" s="92"/>
      <c r="L19" s="7"/>
      <c r="M19" s="93"/>
      <c r="N19" s="94"/>
      <c r="O19" s="95"/>
      <c r="P19" s="96"/>
      <c r="Q19" s="97"/>
      <c r="R19" s="86"/>
      <c r="S19" s="87"/>
      <c r="T19" s="88"/>
      <c r="U19" s="86"/>
      <c r="V19" s="87"/>
      <c r="W19" s="88"/>
      <c r="X19" s="86"/>
      <c r="Y19" s="87"/>
      <c r="Z19" s="89"/>
      <c r="AA19" s="98"/>
      <c r="AB19" s="36">
        <f t="shared" si="4"/>
        <v>100</v>
      </c>
      <c r="AC19" s="61">
        <f t="shared" si="5"/>
        <v>0</v>
      </c>
      <c r="AD19" s="62">
        <f t="shared" si="6"/>
        <v>10</v>
      </c>
      <c r="AE19" s="62">
        <f t="shared" si="7"/>
        <v>90</v>
      </c>
    </row>
    <row r="20" spans="1:31" s="2" customFormat="1" ht="78.75" customHeight="1" x14ac:dyDescent="0.3">
      <c r="A20" s="40">
        <v>16</v>
      </c>
      <c r="B20" s="82" t="s">
        <v>103</v>
      </c>
      <c r="C20" s="144" t="s">
        <v>104</v>
      </c>
      <c r="D20" s="83" t="s">
        <v>105</v>
      </c>
      <c r="E20" s="83" t="s">
        <v>106</v>
      </c>
      <c r="F20" s="83" t="s">
        <v>64</v>
      </c>
      <c r="G20" s="84">
        <v>100</v>
      </c>
      <c r="H20" s="85" t="s">
        <v>11</v>
      </c>
      <c r="I20" s="90">
        <v>10</v>
      </c>
      <c r="J20" s="91">
        <v>90</v>
      </c>
      <c r="K20" s="59"/>
      <c r="L20" s="7"/>
      <c r="M20" s="25"/>
      <c r="N20" s="11"/>
      <c r="O20" s="43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26"/>
      <c r="AA20" s="28"/>
      <c r="AB20" s="36">
        <v>100</v>
      </c>
      <c r="AC20" s="61" t="s">
        <v>31</v>
      </c>
      <c r="AD20" s="62">
        <v>20</v>
      </c>
      <c r="AE20" s="62">
        <v>80</v>
      </c>
    </row>
    <row r="21" spans="1:31" s="2" customFormat="1" ht="78.75" customHeight="1" x14ac:dyDescent="0.3">
      <c r="A21" s="40">
        <v>17</v>
      </c>
      <c r="B21" s="82"/>
      <c r="C21" s="100"/>
      <c r="D21" s="83"/>
      <c r="E21" s="99"/>
      <c r="F21" s="83"/>
      <c r="G21" s="84"/>
      <c r="H21" s="85"/>
      <c r="I21" s="90"/>
      <c r="J21" s="91"/>
      <c r="K21" s="92"/>
      <c r="L21" s="7"/>
      <c r="M21" s="93"/>
      <c r="N21" s="94"/>
      <c r="O21" s="95"/>
      <c r="P21" s="96"/>
      <c r="Q21" s="97"/>
      <c r="R21" s="86"/>
      <c r="S21" s="87"/>
      <c r="T21" s="88"/>
      <c r="U21" s="86"/>
      <c r="V21" s="87"/>
      <c r="W21" s="88"/>
      <c r="X21" s="86"/>
      <c r="Y21" s="87"/>
      <c r="Z21" s="89"/>
      <c r="AA21" s="98"/>
      <c r="AB21" s="36">
        <v>100</v>
      </c>
      <c r="AC21" s="61" t="s">
        <v>31</v>
      </c>
      <c r="AD21" s="62">
        <v>10</v>
      </c>
      <c r="AE21" s="62">
        <v>90</v>
      </c>
    </row>
    <row r="22" spans="1:31" s="2" customFormat="1" ht="78.75" customHeight="1" x14ac:dyDescent="0.3">
      <c r="A22" s="41">
        <v>18</v>
      </c>
      <c r="B22" s="25"/>
      <c r="C22" s="9"/>
      <c r="D22" s="9"/>
      <c r="E22" s="9"/>
      <c r="F22" s="9"/>
      <c r="G22" s="27"/>
      <c r="H22" s="56"/>
      <c r="I22" s="60"/>
      <c r="J22" s="28"/>
      <c r="K22" s="101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1" t="s">
        <v>31</v>
      </c>
      <c r="AD22" s="62">
        <v>10</v>
      </c>
      <c r="AE22" s="62">
        <v>90</v>
      </c>
    </row>
    <row r="23" spans="1:31" s="2" customFormat="1" ht="78.75" customHeight="1" x14ac:dyDescent="0.3">
      <c r="A23" s="41">
        <v>19</v>
      </c>
      <c r="B23" s="82"/>
      <c r="C23" s="83"/>
      <c r="D23" s="83"/>
      <c r="E23" s="83"/>
      <c r="F23" s="83"/>
      <c r="G23" s="84"/>
      <c r="H23" s="85"/>
      <c r="I23" s="90"/>
      <c r="J23" s="91"/>
      <c r="K23" s="92"/>
      <c r="L23" s="7"/>
      <c r="M23" s="93"/>
      <c r="N23" s="94"/>
      <c r="O23" s="95"/>
      <c r="P23" s="96"/>
      <c r="Q23" s="97"/>
      <c r="R23" s="86"/>
      <c r="S23" s="87"/>
      <c r="T23" s="88"/>
      <c r="U23" s="86"/>
      <c r="V23" s="87"/>
      <c r="W23" s="88"/>
      <c r="X23" s="86"/>
      <c r="Y23" s="87"/>
      <c r="Z23" s="89"/>
      <c r="AA23" s="98"/>
      <c r="AB23" s="36">
        <v>100</v>
      </c>
      <c r="AC23" s="61" t="s">
        <v>31</v>
      </c>
      <c r="AD23" s="62">
        <v>10</v>
      </c>
      <c r="AE23" s="62">
        <v>90</v>
      </c>
    </row>
    <row r="24" spans="1:31" s="2" customFormat="1" ht="78.75" customHeight="1" x14ac:dyDescent="0.3">
      <c r="A24" s="41">
        <v>20</v>
      </c>
      <c r="B24" s="25"/>
      <c r="C24" s="9"/>
      <c r="D24" s="9"/>
      <c r="E24" s="9"/>
      <c r="F24" s="9"/>
      <c r="G24" s="27"/>
      <c r="H24" s="56"/>
      <c r="I24" s="60"/>
      <c r="J24" s="28"/>
      <c r="K24" s="59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1" t="s">
        <v>31</v>
      </c>
      <c r="AD24" s="62">
        <v>10</v>
      </c>
      <c r="AE24" s="62">
        <v>90</v>
      </c>
    </row>
    <row r="25" spans="1:31" s="2" customFormat="1" ht="78.75" customHeight="1" x14ac:dyDescent="0.3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>
        <v>100</v>
      </c>
      <c r="AC25" s="61" t="s">
        <v>31</v>
      </c>
      <c r="AD25" s="62">
        <v>10</v>
      </c>
      <c r="AE25" s="62">
        <v>90</v>
      </c>
    </row>
    <row r="26" spans="1:31" s="2" customFormat="1" ht="78.75" customHeight="1" x14ac:dyDescent="0.3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1" t="s">
        <v>31</v>
      </c>
      <c r="AD26" s="62">
        <v>10</v>
      </c>
      <c r="AE26" s="62">
        <v>90</v>
      </c>
    </row>
    <row r="27" spans="1:31" s="2" customFormat="1" ht="78.75" customHeight="1" x14ac:dyDescent="0.3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>
        <v>100</v>
      </c>
      <c r="AC27" s="61" t="s">
        <v>31</v>
      </c>
      <c r="AD27" s="62">
        <v>10</v>
      </c>
      <c r="AE27" s="62">
        <v>90</v>
      </c>
    </row>
    <row r="28" spans="1:31" s="2" customFormat="1" ht="78.75" customHeight="1" x14ac:dyDescent="0.3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1" t="s">
        <v>31</v>
      </c>
      <c r="AD28" s="62">
        <v>10</v>
      </c>
      <c r="AE28" s="62">
        <v>90</v>
      </c>
    </row>
    <row r="29" spans="1:31" s="2" customFormat="1" ht="78.75" customHeight="1" x14ac:dyDescent="0.3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>
        <v>100</v>
      </c>
      <c r="AC29" s="61" t="s">
        <v>31</v>
      </c>
      <c r="AD29" s="62">
        <v>10</v>
      </c>
      <c r="AE29" s="62">
        <v>90</v>
      </c>
    </row>
    <row r="30" spans="1:31" s="2" customFormat="1" ht="78.75" customHeight="1" x14ac:dyDescent="0.3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1" t="s">
        <v>31</v>
      </c>
      <c r="AD30" s="62">
        <v>10</v>
      </c>
      <c r="AE30" s="62">
        <v>90</v>
      </c>
    </row>
    <row r="31" spans="1:31" s="2" customFormat="1" ht="78.75" customHeight="1" x14ac:dyDescent="0.3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>
        <v>100</v>
      </c>
      <c r="AC31" s="61" t="s">
        <v>31</v>
      </c>
      <c r="AD31" s="62">
        <v>10</v>
      </c>
      <c r="AE31" s="62">
        <v>90</v>
      </c>
    </row>
    <row r="32" spans="1:31" s="2" customFormat="1" ht="78.75" customHeight="1" x14ac:dyDescent="0.3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1" t="s">
        <v>31</v>
      </c>
      <c r="AD32" s="62">
        <v>10</v>
      </c>
      <c r="AE32" s="62">
        <v>90</v>
      </c>
    </row>
    <row r="33" spans="1:31" s="2" customFormat="1" ht="78.75" customHeight="1" x14ac:dyDescent="0.3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>
        <v>100</v>
      </c>
      <c r="AC33" s="61" t="s">
        <v>31</v>
      </c>
      <c r="AD33" s="62">
        <v>10</v>
      </c>
      <c r="AE33" s="62">
        <v>90</v>
      </c>
    </row>
    <row r="34" spans="1:31" s="2" customFormat="1" ht="78.75" customHeight="1" x14ac:dyDescent="0.3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1" t="s">
        <v>31</v>
      </c>
      <c r="AD34" s="62">
        <v>10</v>
      </c>
      <c r="AE34" s="62">
        <v>90</v>
      </c>
    </row>
    <row r="35" spans="1:31" s="2" customFormat="1" ht="78.75" customHeight="1" x14ac:dyDescent="0.3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>
        <v>100</v>
      </c>
      <c r="AC35" s="61" t="s">
        <v>31</v>
      </c>
      <c r="AD35" s="62">
        <v>10</v>
      </c>
      <c r="AE35" s="62">
        <v>90</v>
      </c>
    </row>
    <row r="36" spans="1:31" s="2" customFormat="1" ht="78.75" customHeight="1" x14ac:dyDescent="0.3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1" t="s">
        <v>31</v>
      </c>
      <c r="AD36" s="62">
        <v>30</v>
      </c>
      <c r="AE36" s="62">
        <v>70</v>
      </c>
    </row>
    <row r="37" spans="1:31" s="2" customFormat="1" ht="78.75" customHeight="1" x14ac:dyDescent="0.3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>
        <v>75</v>
      </c>
      <c r="AC37" s="61" t="s">
        <v>31</v>
      </c>
      <c r="AD37" s="62">
        <v>10</v>
      </c>
      <c r="AE37" s="62">
        <v>90</v>
      </c>
    </row>
    <row r="38" spans="1:31" s="2" customFormat="1" ht="78.75" customHeight="1" x14ac:dyDescent="0.3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1" t="s">
        <v>31</v>
      </c>
      <c r="AD38" s="62">
        <v>10</v>
      </c>
      <c r="AE38" s="62">
        <v>90</v>
      </c>
    </row>
    <row r="39" spans="1:31" s="2" customFormat="1" ht="78.75" customHeight="1" x14ac:dyDescent="0.3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>
        <v>100</v>
      </c>
      <c r="AC39" s="61" t="s">
        <v>31</v>
      </c>
      <c r="AD39" s="62">
        <v>10</v>
      </c>
      <c r="AE39" s="62">
        <v>90</v>
      </c>
    </row>
    <row r="40" spans="1:31" s="2" customFormat="1" ht="78.75" customHeight="1" x14ac:dyDescent="0.3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>
        <v>100</v>
      </c>
      <c r="AC40" s="61" t="s">
        <v>31</v>
      </c>
      <c r="AD40" s="62">
        <v>10</v>
      </c>
      <c r="AE40" s="62">
        <v>90</v>
      </c>
    </row>
    <row r="41" spans="1:31" s="2" customFormat="1" ht="78.75" customHeight="1" x14ac:dyDescent="0.3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>
        <v>100</v>
      </c>
      <c r="AC41" s="61" t="s">
        <v>31</v>
      </c>
      <c r="AD41" s="62">
        <v>10</v>
      </c>
      <c r="AE41" s="62">
        <v>90</v>
      </c>
    </row>
    <row r="42" spans="1:31" s="2" customFormat="1" ht="78.75" customHeight="1" x14ac:dyDescent="0.3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1" t="s">
        <v>31</v>
      </c>
      <c r="AD42" s="62">
        <v>10</v>
      </c>
      <c r="AE42" s="62">
        <v>90</v>
      </c>
    </row>
    <row r="43" spans="1:31" s="2" customFormat="1" ht="78.75" customHeight="1" x14ac:dyDescent="0.3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 x14ac:dyDescent="0.3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 x14ac:dyDescent="0.3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 x14ac:dyDescent="0.3">
      <c r="A46" s="41">
        <v>42</v>
      </c>
      <c r="B46" s="102"/>
      <c r="C46" s="103"/>
      <c r="D46" s="103"/>
      <c r="E46" s="103"/>
      <c r="F46" s="103"/>
      <c r="G46" s="104"/>
      <c r="H46" s="105"/>
      <c r="I46" s="106"/>
      <c r="J46" s="107"/>
      <c r="K46" s="108"/>
      <c r="L46" s="109"/>
      <c r="M46" s="102"/>
      <c r="N46" s="110"/>
      <c r="O46" s="111"/>
      <c r="P46" s="112"/>
      <c r="Q46" s="113"/>
      <c r="R46" s="114"/>
      <c r="S46" s="115"/>
      <c r="T46" s="116"/>
      <c r="U46" s="114"/>
      <c r="V46" s="115"/>
      <c r="W46" s="116"/>
      <c r="X46" s="114"/>
      <c r="Y46" s="115"/>
      <c r="Z46" s="117"/>
      <c r="AA46" s="107"/>
      <c r="AB46" s="118">
        <f>IF(ISBLANK(N46),G46,N46)</f>
        <v>0</v>
      </c>
      <c r="AC46" s="119">
        <f t="shared" ref="AC46:AC47" si="8">24*P46+Q46</f>
        <v>0</v>
      </c>
      <c r="AD46" s="120">
        <f t="shared" ref="AD46:AE47" si="9">I46</f>
        <v>0</v>
      </c>
      <c r="AE46" s="120">
        <f t="shared" si="9"/>
        <v>0</v>
      </c>
    </row>
    <row r="47" spans="1:31" s="2" customFormat="1" ht="78.75" customHeight="1" x14ac:dyDescent="0.3">
      <c r="A47" s="41">
        <v>43</v>
      </c>
      <c r="B47" s="121"/>
      <c r="C47" s="122"/>
      <c r="D47" s="122"/>
      <c r="E47" s="122"/>
      <c r="F47" s="122"/>
      <c r="G47" s="123"/>
      <c r="H47" s="124"/>
      <c r="I47" s="125"/>
      <c r="J47" s="126"/>
      <c r="K47" s="127"/>
      <c r="L47" s="109"/>
      <c r="M47" s="128"/>
      <c r="N47" s="129"/>
      <c r="O47" s="130"/>
      <c r="P47" s="131"/>
      <c r="Q47" s="132"/>
      <c r="R47" s="133"/>
      <c r="S47" s="134"/>
      <c r="T47" s="135"/>
      <c r="U47" s="133"/>
      <c r="V47" s="134"/>
      <c r="W47" s="135"/>
      <c r="X47" s="133"/>
      <c r="Y47" s="134"/>
      <c r="Z47" s="136"/>
      <c r="AA47" s="137"/>
      <c r="AB47" s="118">
        <f>IF(ISBLANK(N47),G47,N47)</f>
        <v>0</v>
      </c>
      <c r="AC47" s="119">
        <f t="shared" si="8"/>
        <v>0</v>
      </c>
      <c r="AD47" s="120">
        <f t="shared" si="9"/>
        <v>0</v>
      </c>
      <c r="AE47" s="120">
        <f t="shared" si="9"/>
        <v>0</v>
      </c>
    </row>
    <row r="48" spans="1:31" s="2" customFormat="1" ht="78.75" customHeight="1" x14ac:dyDescent="0.3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3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3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John Keeley</cp:lastModifiedBy>
  <cp:lastPrinted>2017-08-09T17:58:21Z</cp:lastPrinted>
  <dcterms:created xsi:type="dcterms:W3CDTF">2017-01-24T17:19:42Z</dcterms:created>
  <dcterms:modified xsi:type="dcterms:W3CDTF">2017-12-13T23:26:01Z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