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1FD4CF66-96FC-4AF4-A496-DDF727045C07}"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<sst xmlns="http://schemas.openxmlformats.org/spreadsheetml/2006/main" count="89" uniqueCount="67">
  <si>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</si>
  <si>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</si>
  <si>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</si>
  <si>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</si>
  <si>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</si>
  <si>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</si>
  <si>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</si>
  <si>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</si>
  <si>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</si>
  <si>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</si>
  <si>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</si>
  <si>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</si>
  <si>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</si>
  <si>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</si>
  <si>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</si>
  <si>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</si>
  <si>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</si>
  <si>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</si>
  <si>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</si>
  <si>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</si>
  <si>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</si>
  <si>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</si>
  <si>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</si>
  <si>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</si>
  <si>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</si>
  <si>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</si>
  <si>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</si>
  <si>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</si>
  <si>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</si>
  <si>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</si>
  <si>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</si>
  <si>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</si>
  <si>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DFWSTAR</t>
  </si>
  <si>
    <t>13780 HWY 261
Starbuck, WA 99359</t>
  </si>
  <si>
    <t>100M</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</si>
  <si>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</si>
  <si>
    <t>DFWREG2</t>
  </si>
  <si>
    <t>1550 Alder ST. NW
Ephrata, WA 98823-9699</t>
  </si>
  <si>
    <t>1G</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</si>
  <si>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(DFW).</t>
  </si>
  <si>
    <r>
      <rPr>
        <u/>
        <sz val="12"/>
        <color theme="1"/>
        <rFont val="Calibri"/>
        <family val="2"/>
        <scheme val="minor"/>
      </rPr>
      <t>DFW Tech:</t>
    </r>
    <r>
      <rPr>
        <sz val="12"/>
        <color theme="1"/>
        <rFont val="Calibri"/>
        <family val="2"/>
        <scheme val="minor"/>
      </rPr>
      <t xml:space="preserve">
Larry Brewington
509-961-0039
larry.brewington@dfw.wa.gov
</t>
    </r>
    <r>
      <rPr>
        <u/>
        <sz val="12"/>
        <color theme="1"/>
        <rFont val="Calibri"/>
        <family val="2"/>
        <scheme val="minor"/>
      </rPr>
      <t>Building Contact:</t>
    </r>
    <r>
      <rPr>
        <sz val="12"/>
        <color theme="1"/>
        <rFont val="Calibri"/>
        <family val="2"/>
        <scheme val="minor"/>
      </rPr>
      <t xml:space="preserve">
Michele Brady
360-561-3729
michele.brady@dfw.wa.gov
</t>
    </r>
  </si>
  <si>
    <t>DSHS2075</t>
  </si>
  <si>
    <t>Liz Leona
360-789-9211
liz.leona@dshs.wa.gov</t>
  </si>
  <si>
    <t>Install extended handoff to LAN Room 215, refer to the attached site map (DSHS2075_Yakima - 3700 Fruitvale Blvd - Space Usage FY22.pdf).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</si>
  <si>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</si>
  <si>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VE-YAC0601 / DOCYAC1 / LTS-DOCYAC1</t>
  </si>
  <si>
    <t>Mark Mosebach
memosebach@DOC1.WA.GOV
360-449-7658 / 360-606-0358</t>
  </si>
  <si>
    <t>Install extended handoff per attached site map (DOCYAC1 - Site Map.pdf)</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</si>
  <si>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t>
  </si>
  <si>
    <t>PARK3704</t>
  </si>
  <si>
    <t>256 Chuckanut Drive,                            Bellingham WA 98229-8934</t>
  </si>
  <si>
    <t>Kyle Christiansen 
360-410-4874
kyle.christensen@parks.wa.gov</t>
  </si>
  <si>
    <t>Internet connection will be terminated in a network cabinet that will be installed (by Parks) that will be located in the shop at listed address.</t>
  </si>
  <si>
    <t>NO</t>
  </si>
  <si>
    <t>N/A</t>
  </si>
  <si>
    <r>
      <rPr>
        <u/>
        <sz val="12"/>
        <color theme="1"/>
        <rFont val="Calibri"/>
        <family val="2"/>
        <scheme val="minor"/>
      </rPr>
      <t>DFW Tech:</t>
    </r>
    <r>
      <rPr>
        <sz val="12"/>
        <color theme="1"/>
        <rFont val="Calibri"/>
        <family val="2"/>
        <scheme val="minor"/>
      </rPr>
      <t xml:space="preserve">
Brandon Seibel
360-870-9197
brandon.seibel@dfw.wa.gov 
</t>
    </r>
    <r>
      <rPr>
        <u/>
        <sz val="12"/>
        <color theme="1"/>
        <rFont val="Calibri"/>
        <family val="2"/>
        <scheme val="minor"/>
      </rPr>
      <t>Building Contact:</t>
    </r>
    <r>
      <rPr>
        <sz val="12"/>
        <color theme="1"/>
        <rFont val="Calibri"/>
        <family val="2"/>
        <scheme val="minor"/>
      </rPr>
      <t xml:space="preserve">
Chris Starr, LSRCP Hatchery Coordinator               208-378-5329 / 509-646-9201
ace.trump@dfw.wa.gov
</t>
    </r>
  </si>
  <si>
    <t>Install extended handoff per attached site map (dfwstar) and LCON guidance (DFWSTAR - Site Map.pdf)</t>
  </si>
  <si>
    <t>Install extended handoff per attached site map (DFWREG2 - Site Map.pdf) and LCON guidance. Highlighted yellow on map.</t>
  </si>
  <si>
    <t>3700 Fruitvale Blvd                                                                   Yakima, 98902-1108</t>
  </si>
  <si>
    <t>Larch Corrections Center
15314 NE Dole Valley Rd
Yacolt, WA 98675-9521</t>
  </si>
  <si>
    <t>VE-LRK3401/DOCLRK1/LTS-DOCLRK1</t>
  </si>
  <si>
    <t>Cedar Creek Corrections Center (CCCC)
12200 Bordeaux Road
Littlerock, WA 98556-0037</t>
  </si>
  <si>
    <t>Mark Mosebach
360-449-7658 / 360-606-0358
memosebach@doc1.wa.gov</t>
  </si>
  <si>
    <t>MDF in Administration Bldg. shown on site map/photo. Install extended handoff per attached site map (DOCLRK1- Aerial photo.pdf)</t>
  </si>
  <si>
    <t xml:space="preserve">This request is for a redundant / diverse circuit for this site. Existing Primary circuit is provided by StarTouch. Proposed solution must not utilize StarTouch. 
Site has additional access requirements.
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
  </si>
  <si>
    <t>Evaluation Model for Solicitation Number 25-RFQ-004 Wireline Ethernet or Fixed Wireless Services</t>
  </si>
  <si>
    <t>WaTech to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</si>
</sst>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2" fillId="41" borderId="46" xfId="0"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46"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Normal="100" workbookViewId="0">
      <selection activeCell="H6" sqref="H6:H11"/>
    </sheetView>
  </sheetViews>
  <sheetFormatPr defaultRowHeight="14.5" x14ac:dyDescent="0.35"/>
  <cols>
    <col min="1" max="1" width="4" style="111" customWidth="1"/>
    <col min="2" max="2" width="39.81640625" customWidth="1"/>
    <col min="3" max="4" width="45.4531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84.81640625" customWidth="1"/>
    <col min="13" max="13" width="2.453125" customWidth="1"/>
    <col min="14" max="14" width="21.7265625" customWidth="1"/>
    <col min="15" max="15" width="27.81640625" customWidth="1"/>
    <col min="20" max="20" width="9.7265625" customWidth="1"/>
    <col min="22" max="22" width="16" style="129" customWidth="1"/>
    <col min="23" max="23" width="17.7265625" customWidth="1"/>
    <col min="24" max="24" width="14.7265625" customWidth="1"/>
  </cols>
  <sheetData>
    <row r="1" spans="1:24" ht="28" customHeight="1" thickBot="1" x14ac:dyDescent="0.4">
      <c r="A1" s="108" t="s">
        <v>65</v>
      </c>
      <c r="B1" s="11"/>
      <c r="C1" s="11"/>
      <c r="D1" s="11"/>
      <c r="E1" s="11"/>
      <c r="F1" s="11"/>
      <c r="G1" s="11"/>
      <c r="H1" s="11"/>
      <c r="I1" s="11"/>
      <c r="J1" s="11"/>
      <c r="K1" s="11"/>
      <c r="L1" s="11"/>
      <c r="M1" s="15"/>
      <c r="N1" s="15"/>
      <c r="O1" s="1"/>
      <c r="P1" s="1"/>
      <c r="Q1" s="2"/>
      <c r="R1" s="2"/>
      <c r="S1" s="2"/>
      <c r="T1" s="3"/>
      <c r="U1" s="3"/>
      <c r="V1" s="124"/>
      <c r="W1" s="15"/>
      <c r="X1" s="15"/>
    </row>
    <row r="2" spans="1:24" ht="17.5" customHeight="1" thickBot="1" x14ac:dyDescent="0.4">
      <c r="A2" s="109"/>
      <c r="B2" s="107" t="s">
        <v>66</v>
      </c>
      <c r="C2" s="4"/>
      <c r="D2" s="4"/>
      <c r="E2" s="4"/>
      <c r="F2" s="4"/>
      <c r="G2" s="4"/>
      <c r="H2" s="4"/>
      <c r="I2" s="4"/>
      <c r="J2" s="4"/>
      <c r="K2" s="4"/>
      <c r="L2" s="5"/>
      <c r="M2" s="16"/>
      <c r="N2" s="158" t="s">
        <v>0</v>
      </c>
      <c r="O2" s="159"/>
      <c r="P2" s="159"/>
      <c r="Q2" s="159"/>
      <c r="R2" s="159"/>
      <c r="S2" s="160"/>
      <c r="T2" s="6"/>
      <c r="U2" s="6"/>
      <c r="V2" s="125"/>
      <c r="W2" s="15"/>
      <c r="X2" s="15"/>
    </row>
    <row r="3" spans="1:24" ht="50.15" customHeight="1" thickBot="1" x14ac:dyDescent="0.4">
      <c r="A3" s="110"/>
      <c r="B3" s="7"/>
      <c r="C3" s="8"/>
      <c r="D3" s="8"/>
      <c r="E3" s="8"/>
      <c r="F3" s="8"/>
      <c r="G3" s="8"/>
      <c r="H3" s="8"/>
      <c r="I3" s="152" t="s">
        <v>1</v>
      </c>
      <c r="J3" s="153"/>
      <c r="K3" s="154"/>
      <c r="L3" s="9"/>
      <c r="M3" s="10"/>
      <c r="N3" s="12"/>
      <c r="O3" s="13"/>
      <c r="P3" s="13"/>
      <c r="Q3" s="13"/>
      <c r="R3" s="155" t="s">
        <v>2</v>
      </c>
      <c r="S3" s="156"/>
      <c r="T3" s="157" t="s">
        <v>3</v>
      </c>
      <c r="U3" s="157"/>
      <c r="V3" s="157"/>
      <c r="W3" s="157"/>
      <c r="X3" s="157"/>
    </row>
    <row r="4" spans="1:24" ht="79.5" customHeight="1" thickBot="1" x14ac:dyDescent="0.4">
      <c r="A4" s="110"/>
      <c r="B4" s="82" t="s">
        <v>4</v>
      </c>
      <c r="C4" s="80" t="s">
        <v>5</v>
      </c>
      <c r="D4" s="80" t="s">
        <v>6</v>
      </c>
      <c r="E4" s="80" t="s">
        <v>7</v>
      </c>
      <c r="F4" s="80" t="s">
        <v>8</v>
      </c>
      <c r="G4" s="81" t="s">
        <v>9</v>
      </c>
      <c r="H4" s="80" t="s">
        <v>10</v>
      </c>
      <c r="I4" s="82" t="s">
        <v>11</v>
      </c>
      <c r="J4" s="80" t="s">
        <v>12</v>
      </c>
      <c r="K4" s="83" t="s">
        <v>13</v>
      </c>
      <c r="L4" s="83" t="s">
        <v>14</v>
      </c>
      <c r="M4" s="10"/>
      <c r="N4" s="84" t="s">
        <v>15</v>
      </c>
      <c r="O4" s="85" t="s">
        <v>16</v>
      </c>
      <c r="P4" s="86" t="s">
        <v>17</v>
      </c>
      <c r="Q4" s="86" t="s">
        <v>18</v>
      </c>
      <c r="R4" s="90" t="s">
        <v>19</v>
      </c>
      <c r="S4" s="91" t="s">
        <v>20</v>
      </c>
      <c r="T4" s="140" t="s">
        <v>21</v>
      </c>
      <c r="U4" s="140" t="s">
        <v>22</v>
      </c>
      <c r="V4" s="126" t="s">
        <v>23</v>
      </c>
      <c r="W4" s="140" t="s">
        <v>12</v>
      </c>
      <c r="X4" s="140" t="s">
        <v>13</v>
      </c>
    </row>
    <row r="5" spans="1:24" ht="69.75" customHeight="1" thickTop="1" x14ac:dyDescent="0.35">
      <c r="A5" s="109"/>
      <c r="B5" s="112" t="s">
        <v>24</v>
      </c>
      <c r="C5" s="113" t="s">
        <v>25</v>
      </c>
      <c r="D5" s="113" t="s">
        <v>26</v>
      </c>
      <c r="E5" s="113" t="s">
        <v>27</v>
      </c>
      <c r="F5" s="113" t="s">
        <v>28</v>
      </c>
      <c r="G5" s="113">
        <v>150</v>
      </c>
      <c r="H5" s="114" t="s">
        <v>29</v>
      </c>
      <c r="I5" s="112" t="s">
        <v>30</v>
      </c>
      <c r="J5" s="137">
        <v>10</v>
      </c>
      <c r="K5" s="138">
        <v>50</v>
      </c>
      <c r="L5" s="116" t="s">
        <v>31</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86" x14ac:dyDescent="0.35">
      <c r="A6" s="109">
        <v>1</v>
      </c>
      <c r="B6" s="19" t="s">
        <v>32</v>
      </c>
      <c r="C6" s="20" t="s">
        <v>33</v>
      </c>
      <c r="D6" s="20" t="s">
        <v>55</v>
      </c>
      <c r="E6" s="20" t="s">
        <v>56</v>
      </c>
      <c r="F6" s="20" t="s">
        <v>28</v>
      </c>
      <c r="G6" s="20">
        <v>500</v>
      </c>
      <c r="H6" s="21" t="s">
        <v>34</v>
      </c>
      <c r="I6" s="19" t="s">
        <v>30</v>
      </c>
      <c r="J6" s="131">
        <v>10</v>
      </c>
      <c r="K6" s="22">
        <v>50</v>
      </c>
      <c r="L6" s="23" t="s">
        <v>35</v>
      </c>
      <c r="M6" s="16"/>
      <c r="N6" s="37"/>
      <c r="O6" s="34"/>
      <c r="P6" s="35"/>
      <c r="Q6" s="93"/>
      <c r="R6" s="68" t="s">
        <v>54</v>
      </c>
      <c r="S6" s="46"/>
      <c r="T6" s="39">
        <f t="shared" ref="T6" si="0">IF(ISBLANK(N6),G6,N6)</f>
        <v>500</v>
      </c>
      <c r="U6" s="17">
        <f t="shared" ref="U6" si="1">24*P6+Q6</f>
        <v>0</v>
      </c>
      <c r="V6" s="128" cm="1">
        <f t="array" ref="V6">_xlfn.IFS(ISBLANK(O6),0,O6="Fiber",40,O6="Fixed Wireless",20,O6="Copper",10)</f>
        <v>0</v>
      </c>
      <c r="W6" s="18">
        <f t="shared" ref="W6" si="2">J6</f>
        <v>10</v>
      </c>
      <c r="X6" s="18">
        <f t="shared" ref="X6" si="3">K6</f>
        <v>50</v>
      </c>
    </row>
    <row r="7" spans="1:24" ht="155" x14ac:dyDescent="0.35">
      <c r="A7" s="109">
        <v>2</v>
      </c>
      <c r="B7" s="60" t="s">
        <v>36</v>
      </c>
      <c r="C7" s="100" t="s">
        <v>37</v>
      </c>
      <c r="D7" s="143" t="s">
        <v>40</v>
      </c>
      <c r="E7" s="100" t="s">
        <v>57</v>
      </c>
      <c r="F7" s="89" t="s">
        <v>28</v>
      </c>
      <c r="G7" s="89">
        <v>150</v>
      </c>
      <c r="H7" s="101" t="s">
        <v>38</v>
      </c>
      <c r="I7" s="52" t="s">
        <v>30</v>
      </c>
      <c r="J7" s="132">
        <v>10</v>
      </c>
      <c r="K7" s="55">
        <v>50</v>
      </c>
      <c r="L7" s="56" t="s">
        <v>39</v>
      </c>
      <c r="M7" s="16"/>
      <c r="N7" s="57"/>
      <c r="O7" s="58"/>
      <c r="P7" s="59"/>
      <c r="Q7" s="44"/>
      <c r="R7" s="72"/>
      <c r="S7" s="71" t="s">
        <v>54</v>
      </c>
      <c r="T7" s="39">
        <f t="shared" ref="T7:T9" si="4">IF(ISBLANK(N7),G7,N7)</f>
        <v>150</v>
      </c>
      <c r="U7" s="17">
        <f t="shared" ref="U7:U9" si="5">24*P7+Q7</f>
        <v>0</v>
      </c>
      <c r="V7" s="128" cm="1">
        <f t="array" ref="V7">_xlfn.IFS(ISBLANK(O7),0,O7="Fiber",40,O7="Fixed Wireless",20,O7="Copper",10)</f>
        <v>0</v>
      </c>
      <c r="W7" s="18">
        <f t="shared" ref="W7:W9" si="6">J7</f>
        <v>10</v>
      </c>
      <c r="X7" s="18">
        <f t="shared" ref="X7:X9" si="7">K7</f>
        <v>50</v>
      </c>
    </row>
    <row r="8" spans="1:24" ht="77.5" x14ac:dyDescent="0.35">
      <c r="A8" s="109">
        <v>3</v>
      </c>
      <c r="B8" s="94" t="s">
        <v>41</v>
      </c>
      <c r="C8" s="95" t="s">
        <v>58</v>
      </c>
      <c r="D8" s="95" t="s">
        <v>42</v>
      </c>
      <c r="E8" s="95" t="s">
        <v>43</v>
      </c>
      <c r="F8" s="95" t="s">
        <v>28</v>
      </c>
      <c r="G8" s="95">
        <v>150</v>
      </c>
      <c r="H8" s="96" t="s">
        <v>34</v>
      </c>
      <c r="I8" s="94" t="s">
        <v>30</v>
      </c>
      <c r="J8" s="130">
        <v>10</v>
      </c>
      <c r="K8" s="97">
        <v>50</v>
      </c>
      <c r="L8" s="98" t="s">
        <v>44</v>
      </c>
      <c r="M8" s="16"/>
      <c r="N8" s="99"/>
      <c r="O8" s="92"/>
      <c r="P8" s="92"/>
      <c r="Q8" s="93"/>
      <c r="R8" s="68" t="s">
        <v>54</v>
      </c>
      <c r="S8" s="144"/>
      <c r="T8" s="39">
        <f t="shared" si="4"/>
        <v>150</v>
      </c>
      <c r="U8" s="17">
        <f t="shared" si="5"/>
        <v>0</v>
      </c>
      <c r="V8" s="128" cm="1">
        <f t="array" ref="V8">_xlfn.IFS(ISBLANK(O8),0,O8="Fiber",40,O8="Fixed Wireless",20,O8="Copper",10)</f>
        <v>0</v>
      </c>
      <c r="W8" s="18">
        <f t="shared" si="6"/>
        <v>10</v>
      </c>
      <c r="X8" s="18">
        <f t="shared" si="7"/>
        <v>50</v>
      </c>
    </row>
    <row r="9" spans="1:24" ht="139.5" x14ac:dyDescent="0.35">
      <c r="A9" s="109">
        <v>4</v>
      </c>
      <c r="B9" s="24" t="s">
        <v>45</v>
      </c>
      <c r="C9" s="25" t="s">
        <v>59</v>
      </c>
      <c r="D9" s="25" t="s">
        <v>46</v>
      </c>
      <c r="E9" s="25" t="s">
        <v>47</v>
      </c>
      <c r="F9" s="61" t="s">
        <v>28</v>
      </c>
      <c r="G9" s="61">
        <v>180</v>
      </c>
      <c r="H9" s="62" t="s">
        <v>34</v>
      </c>
      <c r="I9" s="60" t="s">
        <v>30</v>
      </c>
      <c r="J9" s="133">
        <v>10</v>
      </c>
      <c r="K9" s="63">
        <v>50</v>
      </c>
      <c r="L9" s="56" t="s">
        <v>48</v>
      </c>
      <c r="M9" s="16"/>
      <c r="N9" s="57"/>
      <c r="O9" s="58"/>
      <c r="P9" s="59"/>
      <c r="Q9" s="44"/>
      <c r="R9" s="69" t="s">
        <v>54</v>
      </c>
      <c r="S9" s="47"/>
      <c r="T9" s="39">
        <f t="shared" si="4"/>
        <v>180</v>
      </c>
      <c r="U9" s="17">
        <f t="shared" si="5"/>
        <v>0</v>
      </c>
      <c r="V9" s="128" cm="1">
        <f t="array" ref="V9">_xlfn.IFS(ISBLANK(O9),0,O9="Fiber",40,O9="Fixed Wireless",20,O9="Copper",10)</f>
        <v>0</v>
      </c>
      <c r="W9" s="18">
        <f t="shared" si="6"/>
        <v>10</v>
      </c>
      <c r="X9" s="18">
        <f t="shared" si="7"/>
        <v>50</v>
      </c>
    </row>
    <row r="10" spans="1:24" ht="46.5" x14ac:dyDescent="0.35">
      <c r="A10" s="109">
        <v>5</v>
      </c>
      <c r="B10" s="19" t="s">
        <v>49</v>
      </c>
      <c r="C10" s="20" t="s">
        <v>50</v>
      </c>
      <c r="D10" s="20" t="s">
        <v>51</v>
      </c>
      <c r="E10" s="20" t="s">
        <v>52</v>
      </c>
      <c r="F10" s="20" t="s">
        <v>53</v>
      </c>
      <c r="G10" s="20">
        <v>200</v>
      </c>
      <c r="H10" s="21" t="s">
        <v>34</v>
      </c>
      <c r="I10" s="19" t="s">
        <v>30</v>
      </c>
      <c r="J10" s="131">
        <v>10</v>
      </c>
      <c r="K10" s="22">
        <v>50</v>
      </c>
      <c r="L10" s="98"/>
      <c r="M10" s="16"/>
      <c r="N10" s="99"/>
      <c r="O10" s="92"/>
      <c r="P10" s="92"/>
      <c r="Q10" s="93"/>
      <c r="R10" s="68" t="s">
        <v>54</v>
      </c>
      <c r="S10" s="144"/>
      <c r="T10" s="39">
        <f t="shared" ref="T10:T60" si="8">IF(ISBLANK(N10),G10,N10)</f>
        <v>200</v>
      </c>
      <c r="U10" s="17">
        <f t="shared" ref="U10:U60" si="9">24*P10+Q10</f>
        <v>0</v>
      </c>
      <c r="V10" s="128" cm="1">
        <f t="array" ref="V10">_xlfn.IFS(ISBLANK(O10),0,O10="Fiber",40,O10="Fixed Wireless",20,O10="Copper",10)</f>
        <v>0</v>
      </c>
      <c r="W10" s="18">
        <f t="shared" ref="W10:W60" si="10">J10</f>
        <v>10</v>
      </c>
      <c r="X10" s="18">
        <f t="shared" ref="X10:X16" si="11">K10</f>
        <v>50</v>
      </c>
    </row>
    <row r="11" spans="1:24" ht="248" x14ac:dyDescent="0.35">
      <c r="A11" s="109">
        <v>6</v>
      </c>
      <c r="B11" s="145" t="s">
        <v>60</v>
      </c>
      <c r="C11" s="53" t="s">
        <v>61</v>
      </c>
      <c r="D11" s="53" t="s">
        <v>62</v>
      </c>
      <c r="E11" s="53" t="s">
        <v>63</v>
      </c>
      <c r="F11" s="146" t="s">
        <v>28</v>
      </c>
      <c r="G11" s="147">
        <v>200</v>
      </c>
      <c r="H11" s="148" t="s">
        <v>34</v>
      </c>
      <c r="I11" s="149" t="s">
        <v>30</v>
      </c>
      <c r="J11" s="149">
        <v>5</v>
      </c>
      <c r="K11" s="150">
        <v>95</v>
      </c>
      <c r="L11" s="151" t="s">
        <v>64</v>
      </c>
      <c r="M11" s="16"/>
      <c r="N11" s="42"/>
      <c r="O11" s="43"/>
      <c r="P11" s="44"/>
      <c r="Q11" s="44"/>
      <c r="R11" s="69" t="s">
        <v>54</v>
      </c>
      <c r="S11" s="45"/>
      <c r="T11" s="39">
        <f t="shared" si="8"/>
        <v>200</v>
      </c>
      <c r="U11" s="17">
        <f t="shared" si="9"/>
        <v>0</v>
      </c>
      <c r="V11" s="128" cm="1">
        <f t="array" ref="V11">_xlfn.IFS(ISBLANK(O11),0,O11="Fiber",40,O11="Fixed Wireless",20,O11="Copper",10)</f>
        <v>0</v>
      </c>
      <c r="W11" s="18">
        <f t="shared" si="10"/>
        <v>5</v>
      </c>
      <c r="X11" s="18">
        <f t="shared" si="11"/>
        <v>95</v>
      </c>
    </row>
    <row r="12" spans="1:24" ht="20.149999999999999" customHeight="1" x14ac:dyDescent="0.35">
      <c r="A12" s="109">
        <v>7</v>
      </c>
      <c r="B12" s="19"/>
      <c r="C12" s="30"/>
      <c r="D12" s="30"/>
      <c r="E12" s="30"/>
      <c r="F12" s="20"/>
      <c r="G12" s="20"/>
      <c r="H12" s="21"/>
      <c r="I12" s="19"/>
      <c r="J12" s="131"/>
      <c r="K12" s="22"/>
      <c r="L12" s="23"/>
      <c r="M12" s="16"/>
      <c r="N12" s="37"/>
      <c r="O12" s="34"/>
      <c r="P12" s="35"/>
      <c r="Q12" s="93"/>
      <c r="R12" s="141"/>
      <c r="S12" s="46"/>
      <c r="T12" s="39">
        <f t="shared" si="8"/>
        <v>0</v>
      </c>
      <c r="U12" s="17">
        <f t="shared" si="9"/>
        <v>0</v>
      </c>
      <c r="V12" s="128" cm="1">
        <f t="array" ref="V12">_xlfn.IFS(ISBLANK(O12),0,O12="Fiber",40,O12="Fixed Wireless",20,O12="Copper",10)</f>
        <v>0</v>
      </c>
      <c r="W12" s="18">
        <f t="shared" si="10"/>
        <v>0</v>
      </c>
      <c r="X12" s="18">
        <f t="shared" si="11"/>
        <v>0</v>
      </c>
    </row>
    <row r="13" spans="1:24" ht="20.149999999999999" customHeight="1" x14ac:dyDescent="0.35">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20.149999999999999" customHeight="1" x14ac:dyDescent="0.35">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20.149999999999999" customHeight="1" x14ac:dyDescent="0.35">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20.149999999999999" customHeight="1" x14ac:dyDescent="0.35">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20.149999999999999" customHeight="1" x14ac:dyDescent="0.35">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20.149999999999999" customHeight="1" x14ac:dyDescent="0.35">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20.149999999999999" customHeight="1" x14ac:dyDescent="0.35">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20.149999999999999" customHeight="1" x14ac:dyDescent="0.35">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20.149999999999999" customHeight="1" x14ac:dyDescent="0.35">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20.149999999999999" customHeight="1" x14ac:dyDescent="0.35">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20.149999999999999" customHeight="1" x14ac:dyDescent="0.35">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20.149999999999999" customHeight="1" x14ac:dyDescent="0.35">
      <c r="A24" s="109">
        <v>19</v>
      </c>
      <c r="B24" s="19"/>
      <c r="C24" s="20"/>
      <c r="D24" s="20"/>
      <c r="E24" s="20"/>
      <c r="F24" s="20"/>
      <c r="G24" s="20"/>
      <c r="H24" s="21"/>
      <c r="I24" s="19"/>
      <c r="J24" s="131"/>
      <c r="K24" s="22"/>
      <c r="L24" s="23"/>
      <c r="M24" s="16"/>
      <c r="N24" s="37"/>
      <c r="O24" s="34"/>
      <c r="P24" s="35"/>
      <c r="Q24" s="35"/>
      <c r="R24" s="142"/>
      <c r="S24" s="46"/>
      <c r="T24" s="39">
        <f t="shared" si="8"/>
        <v>0</v>
      </c>
      <c r="U24" s="17">
        <f t="shared" si="9"/>
        <v>0</v>
      </c>
      <c r="V24" s="128" cm="1">
        <f t="array" ref="V24">_xlfn.IFS(ISBLANK(O24),0,O24="Fiber",40,O24="Fixed Wireless",20,O24="Copper",10)</f>
        <v>0</v>
      </c>
      <c r="W24" s="18">
        <f t="shared" si="10"/>
        <v>0</v>
      </c>
      <c r="X24" s="18">
        <f t="shared" si="12"/>
        <v>0</v>
      </c>
    </row>
    <row r="25" spans="1:24" ht="20.149999999999999" customHeight="1" x14ac:dyDescent="0.35">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20.149999999999999" customHeight="1" x14ac:dyDescent="0.35">
      <c r="A26" s="109">
        <v>21</v>
      </c>
      <c r="B26" s="19"/>
      <c r="C26" s="20"/>
      <c r="D26" s="20"/>
      <c r="E26" s="20"/>
      <c r="F26" s="20"/>
      <c r="G26" s="20"/>
      <c r="H26" s="21"/>
      <c r="I26" s="19"/>
      <c r="J26" s="131"/>
      <c r="K26" s="22"/>
      <c r="L26" s="23"/>
      <c r="M26" s="16"/>
      <c r="N26" s="37"/>
      <c r="O26" s="34"/>
      <c r="P26" s="35"/>
      <c r="Q26" s="35"/>
      <c r="R26" s="142"/>
      <c r="S26" s="64"/>
      <c r="T26" s="39">
        <f t="shared" si="8"/>
        <v>0</v>
      </c>
      <c r="U26" s="17">
        <f t="shared" si="9"/>
        <v>0</v>
      </c>
      <c r="V26" s="128" cm="1">
        <f t="array" ref="V26">_xlfn.IFS(ISBLANK(O26),0,O26="Fiber",40,O26="Fixed Wireless",20,O26="Copper",10)</f>
        <v>0</v>
      </c>
      <c r="W26" s="18">
        <f t="shared" si="10"/>
        <v>0</v>
      </c>
      <c r="X26" s="18">
        <f t="shared" si="12"/>
        <v>0</v>
      </c>
    </row>
    <row r="27" spans="1:24" ht="20.149999999999999" customHeight="1" x14ac:dyDescent="0.35">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20.149999999999999" customHeight="1" x14ac:dyDescent="0.35">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20.149999999999999" customHeight="1" x14ac:dyDescent="0.35">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20.149999999999999" customHeight="1" x14ac:dyDescent="0.35">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20.149999999999999" customHeight="1" x14ac:dyDescent="0.35">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20.149999999999999" customHeight="1" x14ac:dyDescent="0.35">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20.149999999999999" customHeight="1" x14ac:dyDescent="0.35">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20.149999999999999" customHeight="1" x14ac:dyDescent="0.35">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20.149999999999999" customHeight="1" x14ac:dyDescent="0.35">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20.149999999999999" customHeight="1" x14ac:dyDescent="0.35">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20.149999999999999" customHeight="1" x14ac:dyDescent="0.35">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20.149999999999999" customHeight="1" x14ac:dyDescent="0.35">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20.149999999999999" customHeight="1" x14ac:dyDescent="0.35">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20.149999999999999" customHeight="1" x14ac:dyDescent="0.35">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20.149999999999999" customHeight="1" x14ac:dyDescent="0.35">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20.149999999999999" customHeight="1" x14ac:dyDescent="0.35">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20.149999999999999" customHeight="1" x14ac:dyDescent="0.35">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20.149999999999999" customHeight="1" x14ac:dyDescent="0.35">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20.149999999999999" customHeight="1" x14ac:dyDescent="0.35">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20.149999999999999" customHeight="1" x14ac:dyDescent="0.35">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20.149999999999999" customHeight="1" x14ac:dyDescent="0.35">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20.149999999999999" customHeight="1" x14ac:dyDescent="0.35">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20.149999999999999" customHeight="1" x14ac:dyDescent="0.35">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20.149999999999999" customHeight="1" x14ac:dyDescent="0.35">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20.149999999999999" customHeight="1" x14ac:dyDescent="0.35">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20.149999999999999" customHeight="1" x14ac:dyDescent="0.35">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20.149999999999999" customHeight="1" x14ac:dyDescent="0.35">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20.149999999999999" customHeight="1" x14ac:dyDescent="0.35">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20.149999999999999" customHeight="1" x14ac:dyDescent="0.35">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20.149999999999999" customHeight="1" x14ac:dyDescent="0.35">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20.149999999999999" customHeight="1" x14ac:dyDescent="0.35">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20.149999999999999" customHeight="1" x14ac:dyDescent="0.35">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20.149999999999999" customHeight="1" x14ac:dyDescent="0.35">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20.149999999999999" customHeight="1" x14ac:dyDescent="0.35">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5" x14ac:dyDescent="0.35">
      <c r="A61" s="109"/>
    </row>
    <row r="62" spans="1:24" ht="15.5" x14ac:dyDescent="0.35">
      <c r="A62" s="109"/>
    </row>
    <row r="63" spans="1:24" ht="15.5" x14ac:dyDescent="0.3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6E240A74-E727-4A56-9374-7F118BF8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a76cd3a5-e798-46dc-bca1-b38ab7cbdfaf"/>
    <ds:schemaRef ds:uri="http://schemas.microsoft.com/office/2006/metadata/properties"/>
    <ds:schemaRef ds:uri="http://schemas.microsoft.com/office/2006/documentManagement/types"/>
    <ds:schemaRef ds:uri="cf63e0e4-4eb7-4cbb-9267-0825e502aadb"/>
    <ds:schemaRef ds:uri="http://schemas.microsoft.com/sharepoint/v3"/>
    <ds:schemaRef ds:uri="http://schemas.microsoft.com/office/infopath/2007/PartnerControls"/>
    <ds:schemaRef ds:uri="http://www.w3.org/XML/1998/namespace"/>
    <ds:schemaRef ds:uri="http://purl.org/dc/dcmitype/"/>
    <ds:schemaRef ds:uri="http://purl.org/dc/elements/1.1/"/>
    <ds:schemaRef ds:uri="http://schemas.openxmlformats.org/package/2006/metadata/core-properties"/>
    <ds:schemaRef ds:uri="d6d2f446-f863-4c00-ba44-ebf19adce64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2024-07-31T17:50:42Z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