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defaultThemeVersion="124226"/>
  <mc:AlternateContent xmlns:mc="http://schemas.openxmlformats.org/markup-compatibility/2006">
    <mc:Choice Requires="x15">
      <x15ac:absPath xmlns:x15ac="http://schemas.microsoft.com/office/spreadsheetml/2010/11/ac" url="W:\CTS-WaTech Current RFQs\2024\25-RFQ-001 Ethernet 07-03-2024\25-RFQ-001 Response Documents\"/>
    </mc:Choice>
  </mc:AlternateContent>
  <xr:revisionPtr revIDLastSave="0" documentId="8_{E729578D-9134-4BA0-A3AC-B5AF2478F606}" xr6:coauthVersionLast="47" xr6:coauthVersionMax="47" xr10:uidLastSave="{00000000-0000-0000-0000-000000000000}"/>
  <bookViews>
    <workbookView xWindow="28680" yWindow="-45" windowWidth="29040" windowHeight="15840" tabRatio="599" xr2:uid="{00000000-000D-0000-FFFF-FFFF00000000}"/>
  </bookViews>
  <sheets>
    <sheet name="Model" sheetId="19" r:id="rId1"/>
    <sheet name="ESRI_MAPINFO_SHEET" sheetId="5" state="veryHidden" r:id="rId2"/>
  </sheets>
  <definedNames>
    <definedName name="_xlnm._FilterDatabase" localSheetId="0" hidden="1">Model!$A$5:$X$60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l="1"/>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<sst xmlns="http://schemas.openxmlformats.org/spreadsheetml/2006/main" count="159" uniqueCount="99">
  <si>
    <t>Evaluation Model for Solicitation Number 25-RFQ-001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</si>
  <si>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</si>
  <si>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</si>
  <si>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</si>
  <si>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</si>
  <si>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</si>
  <si>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</si>
  <si>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</si>
  <si>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</si>
  <si>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</si>
  <si>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</si>
  <si>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</si>
  <si>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</si>
  <si>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</si>
  <si>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</si>
  <si>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</si>
  <si>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</si>
  <si>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</si>
  <si>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</si>
  <si>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</si>
  <si>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</si>
  <si>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</si>
  <si>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</si>
  <si>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</si>
  <si>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</si>
  <si>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</si>
  <si>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</si>
  <si>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</si>
  <si>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</si>
  <si>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</si>
  <si>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</si>
  <si>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</si>
  <si>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</si>
  <si>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</si>
  <si>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DOLD0402</t>
  </si>
  <si>
    <t>325 N Chelan Ave, Ste B, Wenatchee, WA  98801-2106</t>
  </si>
  <si>
    <t>DOL Network Support DLISNetTelSup@dol.wa.gov       360-664-4904</t>
  </si>
  <si>
    <t xml:space="preserve"> Install extended handoff per attached site map (DOLD0402 – Wenatchee.pdf)</t>
  </si>
  <si>
    <t>100M</t>
  </si>
  <si>
    <t>Fiber</t>
  </si>
  <si>
    <t>N/A</t>
  </si>
  <si>
    <t>DOLD2402</t>
  </si>
  <si>
    <t>646 Okoma Dr, Ste E, Omak, WA  98841-9515</t>
  </si>
  <si>
    <t>DOL Network Support DLISNetTelSup@dol.wa.gov  360-664-4904</t>
  </si>
  <si>
    <t xml:space="preserve"> Install extended handoff per attached site map (DOLD2402 – Omak office layout 2017.pdf)</t>
  </si>
  <si>
    <t xml:space="preserve">DOLS8201 </t>
  </si>
  <si>
    <t>Spokane North Drivers Licensing 
9107 N Country Homes Blvd, 
Spokane, WA  99218-2071</t>
  </si>
  <si>
    <t>DOL Network Support
360-664-4904
DLISNetTelSup@dol.wa.gov</t>
  </si>
  <si>
    <t>Install extended handoff per attached site map (DOLS8201 - Spokane 2017.pdf)</t>
  </si>
  <si>
    <t>DSHS2059</t>
  </si>
  <si>
    <t>1710 S 24th Ave                                                                  Yakima, WA 98902-5767</t>
  </si>
  <si>
    <t>Liz Leona
360-789-9211
liz.leona@dshs.wa.gov</t>
  </si>
  <si>
    <t xml:space="preserve">Install extended handoff to LAN Room which is notated as "IT Room" on the attached site map (DSHS2059_AAA 1st Floor Plan.pdf). Demarc/Vendor NID/Ethernet switch to be located no further than 10 feet from DSHS router in the same room as the current circuit. This is an AAA (Area Agency on Aging) facility. Refer to the LCON for building contact information. </t>
  </si>
  <si>
    <t>DSHS requires the use of existing pathways and requires vendor's installation drawing prior to work being done. Customer is requesting installation of vendor equipment capable for future upgrade.</t>
  </si>
  <si>
    <t>DCYF2801</t>
  </si>
  <si>
    <t>535 Market St
Friday Harbor, WA 98250-7937</t>
  </si>
  <si>
    <t>John Smith 564-999-1490
john.smith@dcyf.wa.gov
LCON:
Roger James 425-698-3053
roger.james@dcyf.wa.gov</t>
  </si>
  <si>
    <t>Install extended handoff to LAN ROOM which is noted as "LAN PHONE ROOM" on attached site map (DCYF2801 Site Map.jpg)  DMARC/Vendor NID/ Ethernet switch to be located no futher than 10' from customers current equipment.  Refer to LCON for building contact information</t>
  </si>
  <si>
    <t xml:space="preserve">Install extended handoff no further than 10' from customers current equipment.  Please provide pictures of equipment room and telco equipment in regards to current equipment upon completion.  </t>
  </si>
  <si>
    <t>VE-SHE2304/DSHS6021/LTS-DSHS6021</t>
  </si>
  <si>
    <t xml:space="preserve">2505 Olympic Hwy N.                                                                 Shelton, WA 98584-2974         </t>
  </si>
  <si>
    <t>Install extended handoff to LAN Room 121, refer to the attached site map (DSHS6021_Shelton - 2505 Olympic Hwy N - Space Usage FY24.pdf.crdownload.pdf). Demarc/Vendor NID/Ethernet switch to be located no further than 10 feet from DSHS router in the same room as the current circuit.</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</si>
  <si>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</si>
  <si>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</si>
  <si>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DOLC3301</t>
  </si>
  <si>
    <t>Stevens County Auditor Auto License
215 S Oak St Room 104, 
Colville, WA 99114-2836</t>
  </si>
  <si>
    <t>Install extended handoff per attached site map (DOLC3301 Floor plan 2017.pdf)</t>
  </si>
  <si>
    <t>CITYOTH</t>
  </si>
  <si>
    <t>City Hall
500 E. Main St.
Othello, WA 99344-1149</t>
  </si>
  <si>
    <t>Abner Garza 509-388-2711 it@othellowa.gov</t>
  </si>
  <si>
    <t>Install extended handoff per LCON Direction</t>
  </si>
  <si>
    <t>NO</t>
  </si>
  <si>
    <t xml:space="preserve">ACAFTL911DC2 </t>
  </si>
  <si>
    <t>4101 West Way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</si>
  <si>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Building Contact:</t>
    </r>
    <r>
      <rPr>
        <sz val="12"/>
        <color theme="1"/>
        <rFont val="Calibri"/>
        <family val="2"/>
        <scheme val="minor"/>
      </rPr>
      <t xml:space="preserve">
Jeffrey Rodeman
253-967-1031
Jeffrey.c.rodeman.civ@army.mil</t>
    </r>
  </si>
  <si>
    <t>Install extended handoff per LCON direction.</t>
  </si>
  <si>
    <t xml:space="preserve">1. Install extended handoff to within 10 feet of customer edge device.
2. Copper handoff.
3. WaTech will accept early delivery.
</t>
  </si>
  <si>
    <t>DFW0FSHTFH</t>
  </si>
  <si>
    <t>114 Deschutes Way SW
Tumwater, WA 98501-4072</t>
  </si>
  <si>
    <r>
      <rPr>
        <u/>
        <sz val="12"/>
        <color theme="1"/>
        <rFont val="Calibri"/>
        <family val="2"/>
        <scheme val="minor"/>
      </rPr>
      <t>Agency Contact:</t>
    </r>
    <r>
      <rPr>
        <sz val="12"/>
        <color theme="1"/>
        <rFont val="Calibri"/>
        <family val="2"/>
        <scheme val="minor"/>
      </rPr>
      <t xml:space="preserve">
Lee Pilon
360-586-2801
Lee.Pilon@dfw.wa.gov
</t>
    </r>
    <r>
      <rPr>
        <u/>
        <sz val="12"/>
        <color theme="1"/>
        <rFont val="Calibri"/>
        <family val="2"/>
        <scheme val="minor"/>
      </rPr>
      <t>Building Contact:</t>
    </r>
    <r>
      <rPr>
        <sz val="12"/>
        <color theme="1"/>
        <rFont val="Calibri"/>
        <family val="2"/>
        <scheme val="minor"/>
      </rPr>
      <t xml:space="preserve">
David Miller
360-902-8416
david.miller2@dfw.wa.gov</t>
    </r>
  </si>
  <si>
    <t>Install extended handoff per attached site map (DFW0FSHTFH - Site Map.pdf) and LCON direction.</t>
  </si>
  <si>
    <t>1. Install extended handoff to within 10 feet of customer edge device.
2. Copper handoff.
3. WaTech will accept early delivery.
4. Modifying or attaching anything to the building must be first authorized by building contact. 
5. Any personnel requiring site access shall submit the names and vendor affiliation to DFW at least 48 hours before requested visit; a picture ID will be required.</t>
  </si>
  <si>
    <t>WSIPP3401</t>
  </si>
  <si>
    <t>110 Fifth Ave, Suite 214
Olympia, WA 98501-6977</t>
  </si>
  <si>
    <r>
      <rPr>
        <u/>
        <sz val="12"/>
        <color theme="1"/>
        <rFont val="Calibri"/>
        <family val="2"/>
        <scheme val="minor"/>
      </rPr>
      <t>Agency Contact:</t>
    </r>
    <r>
      <rPr>
        <sz val="12"/>
        <color theme="1"/>
        <rFont val="Calibri"/>
        <family val="2"/>
        <scheme val="minor"/>
      </rPr>
      <t xml:space="preserve">
Catherine Nicolai
360-664-9087
Catherine.Nicolai@wsipp.wa.gov
</t>
    </r>
    <r>
      <rPr>
        <u/>
        <sz val="12"/>
        <color theme="1"/>
        <rFont val="Calibri"/>
        <family val="2"/>
        <scheme val="minor"/>
      </rPr>
      <t>Building Contact:</t>
    </r>
    <r>
      <rPr>
        <sz val="12"/>
        <color theme="1"/>
        <rFont val="Calibri"/>
        <family val="2"/>
        <scheme val="minor"/>
      </rPr>
      <t xml:space="preserve">
KBJ Investments
360-491-4580</t>
    </r>
  </si>
  <si>
    <t>Install extended handoff per attached site map (WSIPP3401 - Site Map.pdf) and LCON direction.</t>
  </si>
  <si>
    <t xml:space="preserve">1. Install extended handoff to within 10 feet of customer edge device.
2. Copper handoff.
3. WaTech will accept early delivery.
4. Modifying or attaching anything to the building must be first authorized by building contact. </t>
  </si>
  <si>
    <t>LNIMTV</t>
  </si>
  <si>
    <t>525 E College Way Ste H, Mount Vernon, WA 98273-5571</t>
  </si>
  <si>
    <r>
      <rPr>
        <u/>
        <sz val="12"/>
        <color theme="1"/>
        <rFont val="Calibri"/>
        <family val="2"/>
        <scheme val="minor"/>
      </rPr>
      <t xml:space="preserve">Agency Contact:
</t>
    </r>
    <r>
      <rPr>
        <sz val="12"/>
        <color theme="1"/>
        <rFont val="Calibri"/>
        <family val="2"/>
        <scheme val="minor"/>
      </rPr>
      <t xml:space="preserve">Erin Walick 360-902-5991
weri@lni.wa.gov
</t>
    </r>
    <r>
      <rPr>
        <u/>
        <sz val="12"/>
        <color theme="1"/>
        <rFont val="Calibri"/>
        <family val="2"/>
        <scheme val="minor"/>
      </rPr>
      <t xml:space="preserve">Site Contact:
</t>
    </r>
    <r>
      <rPr>
        <sz val="12"/>
        <color theme="1"/>
        <rFont val="Calibri"/>
        <family val="2"/>
        <scheme val="minor"/>
      </rPr>
      <t xml:space="preserve">Keith Cheung 425-290-1341
Chke235@lni.wa.gov
</t>
    </r>
    <r>
      <rPr>
        <u/>
        <sz val="12"/>
        <color theme="1"/>
        <rFont val="Calibri"/>
        <family val="2"/>
        <scheme val="minor"/>
      </rPr>
      <t xml:space="preserve">Building Contact:
</t>
    </r>
    <r>
      <rPr>
        <sz val="12"/>
        <color theme="1"/>
        <rFont val="Calibri"/>
        <family val="2"/>
        <scheme val="minor"/>
      </rPr>
      <t>Ed and Laurie
mgr@presidioconst.com or laurie@presidioconst.com 
360-336-3339/360-333-3955</t>
    </r>
  </si>
  <si>
    <t>Install extended handoff to within 10' of customers equipment per attached site Map (LNIMTV Site Map 2024.png)</t>
  </si>
  <si>
    <t>40, 20, 10</t>
  </si>
  <si>
    <t>1. Install extended handoff to within 10 feet of customer edge device.
2. Copper handoff.
3. WaTech will accept early delivery.
4. Modifying or attaching anything to the building must be first authorized by building contact. 
5. Photos of Equipment, Room where terminated and location compared to existing equipment required upon completion</t>
  </si>
  <si>
    <t>DOLC2723</t>
  </si>
  <si>
    <t>Tacoma License and Title - 6718 W 19th St., Tacoma, WA 98466-5527</t>
  </si>
  <si>
    <t>Install extended handoff per attached site map (DOLC2723 NEW Floor Plan as of 8-2016.pdf)</t>
  </si>
  <si>
    <t>DOLD3104</t>
  </si>
  <si>
    <t>3704 172nd St NE, Suite K1, Arlington, WA 98223-6336</t>
  </si>
  <si>
    <t>Install extended handoff per attached site map (DOLD3104 Smokey point 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</si>
</sst>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0" borderId="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8" xfId="44" applyFill="1" applyBorder="1">
      <alignment horizontal="left" vertical="top" wrapText="1"/>
    </xf>
    <xf numFmtId="7" fontId="2" fillId="0" borderId="36" xfId="44" applyFill="1" applyBorder="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7" fontId="2" fillId="0" borderId="38" xfId="45" applyFill="1" applyBorder="1">
      <alignment horizontal="left" vertical="top" wrapText="1"/>
    </xf>
    <xf numFmtId="7" fontId="2" fillId="0" borderId="38" xfId="1" applyNumberFormat="1" applyFont="1" applyFill="1" applyBorder="1" applyAlignment="1">
      <alignment horizontal="left" vertical="top" wrapText="1"/>
    </xf>
    <xf numFmtId="7" fontId="2" fillId="45" borderId="36" xfId="45" applyFill="1" applyBorder="1">
      <alignment horizontal="left" vertical="top" wrapText="1"/>
    </xf>
    <xf numFmtId="7" fontId="2" fillId="1" borderId="36" xfId="44"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90" zoomScaleNormal="90" workbookViewId="0">
      <selection activeCell="C1" sqref="C1:P1048576"/>
    </sheetView>
  </sheetViews>
  <sheetFormatPr defaultRowHeight="15"/>
  <cols>
    <col min="1" max="1" width="4" style="109" customWidth="1"/>
    <col min="2" max="2" width="48.28515625" customWidth="1"/>
    <col min="3" max="3" width="56.5703125" customWidth="1"/>
    <col min="4" max="4" width="33.7109375" customWidth="1"/>
    <col min="5" max="5" width="62.5703125" customWidth="1"/>
    <col min="6" max="6" width="13.85546875" customWidth="1"/>
    <col min="7" max="7" width="17.85546875"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5703125" bestFit="1" customWidth="1"/>
    <col min="17" max="17" width="12.85546875" bestFit="1" customWidth="1"/>
    <col min="18" max="18" width="9.7109375" bestFit="1" customWidth="1"/>
    <col min="19" max="19" width="11.5703125" bestFit="1" customWidth="1"/>
    <col min="20" max="20" width="9.7109375" customWidth="1"/>
    <col min="21" max="21" width="10.140625" bestFit="1"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62" t="s">
        <v>2</v>
      </c>
      <c r="O2" s="163"/>
      <c r="P2" s="163"/>
      <c r="Q2" s="163"/>
      <c r="R2" s="163"/>
      <c r="S2" s="164"/>
      <c r="T2" s="6"/>
      <c r="U2" s="6"/>
      <c r="V2" s="123"/>
      <c r="W2" s="15"/>
      <c r="X2" s="15"/>
    </row>
    <row r="3" spans="1:24" ht="50.1" customHeight="1" thickBot="1">
      <c r="A3" s="108"/>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5" t="s">
        <v>23</v>
      </c>
      <c r="U4" s="155" t="s">
        <v>24</v>
      </c>
      <c r="V4" s="124" t="s">
        <v>25</v>
      </c>
      <c r="W4" s="155" t="s">
        <v>14</v>
      </c>
      <c r="X4" s="155"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45" customHeight="1">
      <c r="A6" s="107">
        <v>1</v>
      </c>
      <c r="B6" s="93" t="s">
        <v>34</v>
      </c>
      <c r="C6" s="94" t="s">
        <v>35</v>
      </c>
      <c r="D6" s="94" t="s">
        <v>36</v>
      </c>
      <c r="E6" s="94" t="s">
        <v>37</v>
      </c>
      <c r="F6" s="94" t="s">
        <v>30</v>
      </c>
      <c r="G6" s="94">
        <v>150</v>
      </c>
      <c r="H6" s="95" t="s">
        <v>38</v>
      </c>
      <c r="I6" s="19" t="s">
        <v>32</v>
      </c>
      <c r="J6" s="129">
        <v>10</v>
      </c>
      <c r="K6" s="22">
        <v>50</v>
      </c>
      <c r="L6" s="23"/>
      <c r="M6" s="16"/>
      <c r="N6" s="37">
        <v>150</v>
      </c>
      <c r="O6" s="34" t="s">
        <v>39</v>
      </c>
      <c r="P6" s="35">
        <v>1500</v>
      </c>
      <c r="Q6" s="92">
        <v>3000</v>
      </c>
      <c r="R6" s="67" t="s">
        <v>40</v>
      </c>
      <c r="S6" s="45">
        <v>1620</v>
      </c>
      <c r="T6" s="39">
        <f t="shared" ref="T6" si="0">IF(ISBLANK(N6),G6,N6)</f>
        <v>150</v>
      </c>
      <c r="U6" s="17">
        <f t="shared" ref="U6" si="1">24*P6+Q6</f>
        <v>39000</v>
      </c>
      <c r="V6" s="126" cm="1">
        <f t="array" ref="V6">_xlfn.IFS(ISBLANK(O6),0,O6="Fiber",40,O6="Fixed Wireless",20,O6="Copper",10)</f>
        <v>40</v>
      </c>
      <c r="W6" s="18">
        <f t="shared" ref="W6" si="2">J6</f>
        <v>10</v>
      </c>
      <c r="X6" s="18">
        <f t="shared" ref="X6" si="3">K6</f>
        <v>50</v>
      </c>
    </row>
    <row r="7" spans="1:24" ht="47.25">
      <c r="A7" s="107">
        <v>2</v>
      </c>
      <c r="B7" s="141" t="s">
        <v>41</v>
      </c>
      <c r="C7" s="99" t="s">
        <v>42</v>
      </c>
      <c r="D7" s="99" t="s">
        <v>43</v>
      </c>
      <c r="E7" s="99" t="s">
        <v>44</v>
      </c>
      <c r="F7" s="88" t="s">
        <v>30</v>
      </c>
      <c r="G7" s="88">
        <v>150</v>
      </c>
      <c r="H7" s="100" t="s">
        <v>38</v>
      </c>
      <c r="I7" s="86" t="s">
        <v>32</v>
      </c>
      <c r="J7" s="132">
        <v>10</v>
      </c>
      <c r="K7" s="101">
        <v>50</v>
      </c>
      <c r="L7" s="87"/>
      <c r="M7" s="15"/>
      <c r="N7" s="142">
        <v>150</v>
      </c>
      <c r="O7" s="143" t="s">
        <v>39</v>
      </c>
      <c r="P7" s="144">
        <v>660</v>
      </c>
      <c r="Q7" s="144">
        <v>600</v>
      </c>
      <c r="R7" s="145" t="s">
        <v>40</v>
      </c>
      <c r="S7" s="146">
        <v>1620</v>
      </c>
      <c r="T7" s="147">
        <f t="shared" ref="T7:T9" si="4">IF(ISBLANK(N7),G7,N7)</f>
        <v>150</v>
      </c>
      <c r="U7" s="148">
        <f t="shared" ref="U7:U9" si="5">24*P7+Q7</f>
        <v>16440</v>
      </c>
      <c r="V7" s="149" cm="1">
        <f t="array" ref="V7">_xlfn.IFS(ISBLANK(O7),0,O7="Fiber",40,O7="Fixed Wireless",20,O7="Copper",10)</f>
        <v>40</v>
      </c>
      <c r="W7" s="150">
        <f t="shared" ref="W7:W9" si="6">J7</f>
        <v>10</v>
      </c>
      <c r="X7" s="150">
        <f t="shared" ref="X7:X9" si="7">K7</f>
        <v>50</v>
      </c>
    </row>
    <row r="8" spans="1:24" ht="47.25">
      <c r="A8" s="107">
        <v>3</v>
      </c>
      <c r="B8" s="93" t="s">
        <v>45</v>
      </c>
      <c r="C8" s="94" t="s">
        <v>46</v>
      </c>
      <c r="D8" s="94" t="s">
        <v>47</v>
      </c>
      <c r="E8" s="94" t="s">
        <v>48</v>
      </c>
      <c r="F8" s="94" t="s">
        <v>30</v>
      </c>
      <c r="G8" s="94">
        <v>150</v>
      </c>
      <c r="H8" s="95" t="s">
        <v>38</v>
      </c>
      <c r="I8" s="93" t="s">
        <v>32</v>
      </c>
      <c r="J8" s="128">
        <v>10</v>
      </c>
      <c r="K8" s="96">
        <v>50</v>
      </c>
      <c r="L8" s="97"/>
      <c r="M8" s="16"/>
      <c r="N8" s="98"/>
      <c r="O8" s="91"/>
      <c r="P8" s="91"/>
      <c r="Q8" s="92"/>
      <c r="R8" s="67" t="s">
        <v>40</v>
      </c>
      <c r="S8" s="139"/>
      <c r="T8" s="39">
        <f t="shared" si="4"/>
        <v>150</v>
      </c>
      <c r="U8" s="17">
        <f t="shared" si="5"/>
        <v>0</v>
      </c>
      <c r="V8" s="126" cm="1">
        <f t="array" ref="V8">_xlfn.IFS(ISBLANK(O8),0,O8="Fiber",40,O8="Fixed Wireless",20,O8="Copper",10)</f>
        <v>0</v>
      </c>
      <c r="W8" s="18">
        <f t="shared" si="6"/>
        <v>10</v>
      </c>
      <c r="X8" s="18">
        <f t="shared" si="7"/>
        <v>50</v>
      </c>
    </row>
    <row r="9" spans="1:24" ht="94.5">
      <c r="A9" s="107">
        <v>4</v>
      </c>
      <c r="B9" s="59" t="s">
        <v>49</v>
      </c>
      <c r="C9" s="60" t="s">
        <v>50</v>
      </c>
      <c r="D9" s="52" t="s">
        <v>51</v>
      </c>
      <c r="E9" s="60" t="s">
        <v>52</v>
      </c>
      <c r="F9" s="60" t="s">
        <v>30</v>
      </c>
      <c r="G9" s="60">
        <v>150</v>
      </c>
      <c r="H9" s="61" t="s">
        <v>38</v>
      </c>
      <c r="I9" s="59" t="s">
        <v>32</v>
      </c>
      <c r="J9" s="131">
        <v>10</v>
      </c>
      <c r="K9" s="62">
        <v>50</v>
      </c>
      <c r="L9" s="55" t="s">
        <v>53</v>
      </c>
      <c r="M9" s="16"/>
      <c r="N9" s="56"/>
      <c r="O9" s="57"/>
      <c r="P9" s="58"/>
      <c r="Q9" s="43"/>
      <c r="R9" s="68" t="s">
        <v>40</v>
      </c>
      <c r="S9" s="46"/>
      <c r="T9" s="39">
        <f t="shared" si="4"/>
        <v>150</v>
      </c>
      <c r="U9" s="17">
        <f t="shared" si="5"/>
        <v>0</v>
      </c>
      <c r="V9" s="126" cm="1">
        <f t="array" ref="V9">_xlfn.IFS(ISBLANK(O9),0,O9="Fiber",40,O9="Fixed Wireless",20,O9="Copper",10)</f>
        <v>0</v>
      </c>
      <c r="W9" s="18">
        <f t="shared" si="6"/>
        <v>10</v>
      </c>
      <c r="X9" s="18">
        <f t="shared" si="7"/>
        <v>50</v>
      </c>
    </row>
    <row r="10" spans="1:24" ht="100.5" customHeight="1">
      <c r="A10" s="107">
        <v>5</v>
      </c>
      <c r="B10" s="93" t="s">
        <v>54</v>
      </c>
      <c r="C10" s="94" t="s">
        <v>55</v>
      </c>
      <c r="D10" s="94" t="s">
        <v>56</v>
      </c>
      <c r="E10" s="94" t="s">
        <v>57</v>
      </c>
      <c r="F10" s="94" t="s">
        <v>30</v>
      </c>
      <c r="G10" s="94">
        <v>150</v>
      </c>
      <c r="H10" s="95" t="s">
        <v>38</v>
      </c>
      <c r="I10" s="93" t="s">
        <v>32</v>
      </c>
      <c r="J10" s="128">
        <v>10</v>
      </c>
      <c r="K10" s="96">
        <v>50</v>
      </c>
      <c r="L10" s="97" t="s">
        <v>58</v>
      </c>
      <c r="M10" s="16"/>
      <c r="N10" s="98">
        <v>150</v>
      </c>
      <c r="O10" s="91" t="s">
        <v>39</v>
      </c>
      <c r="P10" s="91">
        <v>540</v>
      </c>
      <c r="Q10" s="92">
        <v>1800</v>
      </c>
      <c r="R10" s="67" t="s">
        <v>40</v>
      </c>
      <c r="S10" s="139">
        <v>1500</v>
      </c>
      <c r="T10" s="39">
        <f t="shared" ref="T10:T60" si="8">IF(ISBLANK(N10),G10,N10)</f>
        <v>150</v>
      </c>
      <c r="U10" s="17">
        <f t="shared" ref="U10:U60" si="9">24*P10+Q10</f>
        <v>14760</v>
      </c>
      <c r="V10" s="126" cm="1">
        <f t="array" ref="V10">_xlfn.IFS(ISBLANK(O10),0,O10="Fiber",40,O10="Fixed Wireless",20,O10="Copper",10)</f>
        <v>40</v>
      </c>
      <c r="W10" s="18">
        <f t="shared" ref="W10:W60" si="10">J10</f>
        <v>10</v>
      </c>
      <c r="X10" s="18">
        <f t="shared" ref="X10:X16" si="11">K10</f>
        <v>50</v>
      </c>
    </row>
    <row r="11" spans="1:24" ht="276.95" customHeight="1">
      <c r="A11" s="107">
        <v>6</v>
      </c>
      <c r="B11" s="86" t="s">
        <v>59</v>
      </c>
      <c r="C11" s="99" t="s">
        <v>60</v>
      </c>
      <c r="D11" s="99" t="s">
        <v>51</v>
      </c>
      <c r="E11" s="99" t="s">
        <v>61</v>
      </c>
      <c r="F11" s="88" t="s">
        <v>30</v>
      </c>
      <c r="G11" s="88">
        <v>150</v>
      </c>
      <c r="H11" s="100" t="s">
        <v>62</v>
      </c>
      <c r="I11" s="86" t="s">
        <v>32</v>
      </c>
      <c r="J11" s="132">
        <v>10</v>
      </c>
      <c r="K11" s="101">
        <v>50</v>
      </c>
      <c r="L11" s="87" t="s">
        <v>63</v>
      </c>
      <c r="M11" s="16"/>
      <c r="N11" s="41">
        <v>150</v>
      </c>
      <c r="O11" s="42" t="s">
        <v>39</v>
      </c>
      <c r="P11" s="43">
        <v>1020</v>
      </c>
      <c r="Q11" s="43">
        <v>600</v>
      </c>
      <c r="R11" s="69">
        <v>540</v>
      </c>
      <c r="S11" s="70"/>
      <c r="T11" s="39">
        <f t="shared" si="8"/>
        <v>150</v>
      </c>
      <c r="U11" s="17">
        <f t="shared" si="9"/>
        <v>25080</v>
      </c>
      <c r="V11" s="126" cm="1">
        <f t="array" ref="V11">_xlfn.IFS(ISBLANK(O11),0,O11="Fiber",40,O11="Fixed Wireless",20,O11="Copper",10)</f>
        <v>40</v>
      </c>
      <c r="W11" s="18">
        <f t="shared" si="10"/>
        <v>10</v>
      </c>
      <c r="X11" s="18">
        <f t="shared" si="11"/>
        <v>50</v>
      </c>
    </row>
    <row r="12" spans="1:24" ht="47.25">
      <c r="A12" s="107">
        <v>7</v>
      </c>
      <c r="B12" s="19" t="s">
        <v>64</v>
      </c>
      <c r="C12" s="30" t="s">
        <v>65</v>
      </c>
      <c r="D12" s="30" t="s">
        <v>36</v>
      </c>
      <c r="E12" s="30" t="s">
        <v>66</v>
      </c>
      <c r="F12" s="20" t="s">
        <v>30</v>
      </c>
      <c r="G12" s="20">
        <v>150</v>
      </c>
      <c r="H12" s="21" t="s">
        <v>38</v>
      </c>
      <c r="I12" s="19" t="s">
        <v>32</v>
      </c>
      <c r="J12" s="129">
        <v>10</v>
      </c>
      <c r="K12" s="22">
        <v>50</v>
      </c>
      <c r="L12" s="23"/>
      <c r="M12" s="16"/>
      <c r="N12" s="37">
        <v>150</v>
      </c>
      <c r="O12" s="34" t="s">
        <v>39</v>
      </c>
      <c r="P12" s="35">
        <v>420</v>
      </c>
      <c r="Q12" s="92">
        <v>6000</v>
      </c>
      <c r="R12" s="67" t="s">
        <v>40</v>
      </c>
      <c r="S12" s="45">
        <v>1020</v>
      </c>
      <c r="T12" s="39">
        <f t="shared" si="8"/>
        <v>150</v>
      </c>
      <c r="U12" s="17">
        <f t="shared" si="9"/>
        <v>16080</v>
      </c>
      <c r="V12" s="126" cm="1">
        <f t="array" ref="V12">_xlfn.IFS(ISBLANK(O12),0,O12="Fiber",40,O12="Fixed Wireless",20,O12="Copper",10)</f>
        <v>40</v>
      </c>
      <c r="W12" s="18">
        <f t="shared" si="10"/>
        <v>10</v>
      </c>
      <c r="X12" s="18">
        <f t="shared" si="11"/>
        <v>50</v>
      </c>
    </row>
    <row r="13" spans="1:24" ht="47.25">
      <c r="A13" s="107">
        <v>8</v>
      </c>
      <c r="B13" s="86" t="s">
        <v>67</v>
      </c>
      <c r="C13" s="99" t="s">
        <v>68</v>
      </c>
      <c r="D13" s="99" t="s">
        <v>69</v>
      </c>
      <c r="E13" s="99" t="s">
        <v>70</v>
      </c>
      <c r="F13" s="88" t="s">
        <v>71</v>
      </c>
      <c r="G13" s="88">
        <v>150</v>
      </c>
      <c r="H13" s="100" t="s">
        <v>31</v>
      </c>
      <c r="I13" s="86" t="s">
        <v>32</v>
      </c>
      <c r="J13" s="132">
        <v>10</v>
      </c>
      <c r="K13" s="101">
        <v>50</v>
      </c>
      <c r="L13" s="87"/>
      <c r="M13" s="15"/>
      <c r="N13" s="142">
        <v>150</v>
      </c>
      <c r="O13" s="143" t="s">
        <v>39</v>
      </c>
      <c r="P13" s="144">
        <v>420</v>
      </c>
      <c r="Q13" s="144">
        <v>52200</v>
      </c>
      <c r="R13" s="151">
        <v>540</v>
      </c>
      <c r="S13" s="146">
        <v>1020</v>
      </c>
      <c r="T13" s="147">
        <f t="shared" si="8"/>
        <v>150</v>
      </c>
      <c r="U13" s="148">
        <f t="shared" si="9"/>
        <v>62280</v>
      </c>
      <c r="V13" s="149" cm="1">
        <f t="array" ref="V13">_xlfn.IFS(ISBLANK(O13),0,O13="Fiber",40,O13="Fixed Wireless",20,O13="Copper",10)</f>
        <v>40</v>
      </c>
      <c r="W13" s="150">
        <f t="shared" si="10"/>
        <v>10</v>
      </c>
      <c r="X13" s="150">
        <f t="shared" si="11"/>
        <v>50</v>
      </c>
    </row>
    <row r="14" spans="1:24" ht="147" customHeight="1">
      <c r="A14" s="107">
        <v>9</v>
      </c>
      <c r="B14" s="19" t="s">
        <v>72</v>
      </c>
      <c r="C14" s="20" t="s">
        <v>73</v>
      </c>
      <c r="D14" s="20" t="s">
        <v>74</v>
      </c>
      <c r="E14" s="20" t="s">
        <v>75</v>
      </c>
      <c r="F14" s="20" t="s">
        <v>71</v>
      </c>
      <c r="G14" s="20">
        <v>150</v>
      </c>
      <c r="H14" s="21" t="s">
        <v>62</v>
      </c>
      <c r="I14" s="19" t="s">
        <v>32</v>
      </c>
      <c r="J14" s="129">
        <v>10</v>
      </c>
      <c r="K14" s="22">
        <v>50</v>
      </c>
      <c r="L14" s="23" t="s">
        <v>76</v>
      </c>
      <c r="M14" s="16"/>
      <c r="N14" s="37"/>
      <c r="O14" s="34"/>
      <c r="P14" s="35"/>
      <c r="Q14" s="92"/>
      <c r="R14" s="102"/>
      <c r="S14" s="140" t="s">
        <v>40</v>
      </c>
      <c r="T14" s="39">
        <f t="shared" si="8"/>
        <v>150</v>
      </c>
      <c r="U14" s="17">
        <f t="shared" si="9"/>
        <v>0</v>
      </c>
      <c r="V14" s="126" cm="1">
        <f t="array" ref="V14">_xlfn.IFS(ISBLANK(O14),0,O14="Fiber",40,O14="Fixed Wireless",20,O14="Copper",10)</f>
        <v>0</v>
      </c>
      <c r="W14" s="18">
        <f t="shared" si="10"/>
        <v>10</v>
      </c>
      <c r="X14" s="18">
        <f t="shared" si="11"/>
        <v>50</v>
      </c>
    </row>
    <row r="15" spans="1:24" ht="146.44999999999999" customHeight="1">
      <c r="A15" s="107">
        <v>10</v>
      </c>
      <c r="B15" s="86" t="s">
        <v>77</v>
      </c>
      <c r="C15" s="88" t="s">
        <v>78</v>
      </c>
      <c r="D15" s="88" t="s">
        <v>79</v>
      </c>
      <c r="E15" s="88" t="s">
        <v>80</v>
      </c>
      <c r="F15" s="88" t="s">
        <v>30</v>
      </c>
      <c r="G15" s="88">
        <v>150</v>
      </c>
      <c r="H15" s="100" t="s">
        <v>38</v>
      </c>
      <c r="I15" s="86" t="s">
        <v>32</v>
      </c>
      <c r="J15" s="132">
        <v>10</v>
      </c>
      <c r="K15" s="101">
        <v>50</v>
      </c>
      <c r="L15" s="87" t="s">
        <v>81</v>
      </c>
      <c r="M15" s="15"/>
      <c r="N15" s="142"/>
      <c r="O15" s="143"/>
      <c r="P15" s="144"/>
      <c r="Q15" s="144"/>
      <c r="R15" s="68" t="s">
        <v>40</v>
      </c>
      <c r="S15" s="146"/>
      <c r="T15" s="147">
        <f t="shared" si="8"/>
        <v>150</v>
      </c>
      <c r="U15" s="148">
        <f t="shared" si="9"/>
        <v>0</v>
      </c>
      <c r="V15" s="149" cm="1">
        <f t="array" ref="V15">_xlfn.IFS(ISBLANK(O15),0,O15="Fiber",40,O15="Fixed Wireless",20,O15="Copper",10)</f>
        <v>0</v>
      </c>
      <c r="W15" s="150">
        <f t="shared" si="10"/>
        <v>10</v>
      </c>
      <c r="X15" s="150">
        <f t="shared" si="11"/>
        <v>50</v>
      </c>
    </row>
    <row r="16" spans="1:24" ht="42.6" customHeight="1">
      <c r="A16" s="107">
        <v>11</v>
      </c>
      <c r="B16" s="19" t="s">
        <v>82</v>
      </c>
      <c r="C16" s="20" t="s">
        <v>83</v>
      </c>
      <c r="D16" s="20" t="s">
        <v>84</v>
      </c>
      <c r="E16" s="20" t="s">
        <v>85</v>
      </c>
      <c r="F16" s="20" t="s">
        <v>30</v>
      </c>
      <c r="G16" s="20">
        <v>150</v>
      </c>
      <c r="H16" s="21" t="s">
        <v>62</v>
      </c>
      <c r="I16" s="19" t="s">
        <v>32</v>
      </c>
      <c r="J16" s="129">
        <v>10</v>
      </c>
      <c r="K16" s="22">
        <v>50</v>
      </c>
      <c r="L16" s="23" t="s">
        <v>86</v>
      </c>
      <c r="M16" s="16"/>
      <c r="N16" s="37"/>
      <c r="O16" s="34"/>
      <c r="P16" s="35"/>
      <c r="Q16" s="92"/>
      <c r="R16" s="40"/>
      <c r="S16" s="153" t="s">
        <v>40</v>
      </c>
      <c r="T16" s="39">
        <f t="shared" si="8"/>
        <v>150</v>
      </c>
      <c r="U16" s="17">
        <f t="shared" si="9"/>
        <v>0</v>
      </c>
      <c r="V16" s="126" cm="1">
        <f t="array" ref="V16">_xlfn.IFS(ISBLANK(O16),0,O16="Fiber",40,O16="Fixed Wireless",20,O16="Copper",10)</f>
        <v>0</v>
      </c>
      <c r="W16" s="18">
        <f t="shared" si="10"/>
        <v>10</v>
      </c>
      <c r="X16" s="18">
        <f t="shared" si="11"/>
        <v>50</v>
      </c>
    </row>
    <row r="17" spans="1:24" ht="213.95" customHeight="1">
      <c r="A17" s="107">
        <v>12</v>
      </c>
      <c r="B17" s="86" t="s">
        <v>87</v>
      </c>
      <c r="C17" s="88" t="s">
        <v>88</v>
      </c>
      <c r="D17" s="88" t="s">
        <v>89</v>
      </c>
      <c r="E17" s="88" t="s">
        <v>90</v>
      </c>
      <c r="F17" s="88" t="s">
        <v>30</v>
      </c>
      <c r="G17" s="88">
        <v>150</v>
      </c>
      <c r="H17" s="100" t="s">
        <v>62</v>
      </c>
      <c r="I17" s="86" t="s">
        <v>91</v>
      </c>
      <c r="J17" s="132">
        <v>10</v>
      </c>
      <c r="K17" s="101">
        <v>50</v>
      </c>
      <c r="L17" s="87" t="s">
        <v>92</v>
      </c>
      <c r="M17" s="15"/>
      <c r="N17" s="142"/>
      <c r="O17" s="143"/>
      <c r="P17" s="144"/>
      <c r="Q17" s="144"/>
      <c r="R17" s="152"/>
      <c r="S17" s="154" t="s">
        <v>40</v>
      </c>
      <c r="T17" s="147">
        <f t="shared" si="8"/>
        <v>150</v>
      </c>
      <c r="U17" s="148">
        <f t="shared" si="9"/>
        <v>0</v>
      </c>
      <c r="V17" s="149" cm="1">
        <f t="array" ref="V17">_xlfn.IFS(ISBLANK(O17),0,O17="Fiber",40,O17="Fixed Wireless",20,O17="Copper",10)</f>
        <v>0</v>
      </c>
      <c r="W17" s="150">
        <f t="shared" si="10"/>
        <v>10</v>
      </c>
      <c r="X17" s="150">
        <f t="shared" ref="X17:X32" si="12">K17</f>
        <v>50</v>
      </c>
    </row>
    <row r="18" spans="1:24" ht="47.25">
      <c r="A18" s="107">
        <v>13</v>
      </c>
      <c r="B18" s="19" t="s">
        <v>93</v>
      </c>
      <c r="C18" s="20" t="s">
        <v>94</v>
      </c>
      <c r="D18" s="20" t="s">
        <v>43</v>
      </c>
      <c r="E18" s="20" t="s">
        <v>95</v>
      </c>
      <c r="F18" s="20" t="s">
        <v>30</v>
      </c>
      <c r="G18" s="20">
        <v>150</v>
      </c>
      <c r="H18" s="21" t="s">
        <v>38</v>
      </c>
      <c r="I18" s="19" t="s">
        <v>32</v>
      </c>
      <c r="J18" s="129">
        <v>10</v>
      </c>
      <c r="K18" s="22">
        <v>50</v>
      </c>
      <c r="L18" s="23"/>
      <c r="M18" s="16"/>
      <c r="N18" s="37"/>
      <c r="O18" s="34"/>
      <c r="P18" s="35"/>
      <c r="Q18" s="92"/>
      <c r="R18" s="67" t="s">
        <v>40</v>
      </c>
      <c r="S18" s="36"/>
      <c r="T18" s="14">
        <f t="shared" si="8"/>
        <v>150</v>
      </c>
      <c r="U18" s="17">
        <f t="shared" si="9"/>
        <v>0</v>
      </c>
      <c r="V18" s="126" cm="1">
        <f t="array" ref="V18">_xlfn.IFS(ISBLANK(O18),0,O18="Fiber",40,O18="Fixed Wireless",20,O18="Copper",10)</f>
        <v>0</v>
      </c>
      <c r="W18" s="18">
        <f t="shared" si="10"/>
        <v>10</v>
      </c>
      <c r="X18" s="18">
        <f t="shared" si="12"/>
        <v>50</v>
      </c>
    </row>
    <row r="19" spans="1:24" ht="47.25">
      <c r="A19" s="107">
        <v>14</v>
      </c>
      <c r="B19" s="24" t="s">
        <v>96</v>
      </c>
      <c r="C19" s="25" t="s">
        <v>97</v>
      </c>
      <c r="D19" s="25" t="s">
        <v>43</v>
      </c>
      <c r="E19" s="25" t="s">
        <v>98</v>
      </c>
      <c r="F19" s="25" t="s">
        <v>30</v>
      </c>
      <c r="G19" s="25">
        <v>150</v>
      </c>
      <c r="H19" s="26" t="s">
        <v>38</v>
      </c>
      <c r="I19" s="24" t="s">
        <v>32</v>
      </c>
      <c r="J19" s="133">
        <v>10</v>
      </c>
      <c r="K19" s="27">
        <v>50</v>
      </c>
      <c r="L19" s="28"/>
      <c r="M19" s="16"/>
      <c r="N19" s="56"/>
      <c r="O19" s="57"/>
      <c r="P19" s="58"/>
      <c r="Q19" s="43"/>
      <c r="R19" s="68" t="s">
        <v>40</v>
      </c>
      <c r="S19" s="46"/>
      <c r="T19" s="39">
        <f t="shared" si="8"/>
        <v>150</v>
      </c>
      <c r="U19" s="17">
        <f t="shared" si="9"/>
        <v>0</v>
      </c>
      <c r="V19" s="126" cm="1">
        <f t="array" ref="V19">_xlfn.IFS(ISBLANK(O19),0,O19="Fiber",40,O19="Fixed Wireless",20,O19="Copper",10)</f>
        <v>0</v>
      </c>
      <c r="W19" s="18">
        <f t="shared" si="10"/>
        <v>10</v>
      </c>
      <c r="X19" s="18">
        <f t="shared" si="12"/>
        <v>50</v>
      </c>
    </row>
    <row r="20" spans="1:24" ht="20.100000000000001" customHeight="1">
      <c r="A20" s="107">
        <v>15</v>
      </c>
      <c r="B20" s="19"/>
      <c r="C20" s="20"/>
      <c r="D20" s="20"/>
      <c r="E20" s="20"/>
      <c r="F20" s="20"/>
      <c r="G20" s="20"/>
      <c r="H20" s="21"/>
      <c r="I20" s="19"/>
      <c r="J20" s="129"/>
      <c r="K20" s="22"/>
      <c r="L20" s="23"/>
      <c r="M20" s="16"/>
      <c r="N20" s="37"/>
      <c r="O20" s="34"/>
      <c r="P20" s="35"/>
      <c r="Q20" s="92"/>
      <c r="R20" s="40"/>
      <c r="S20" s="45"/>
      <c r="T20" s="39">
        <f t="shared" si="8"/>
        <v>0</v>
      </c>
      <c r="U20" s="17">
        <f t="shared" si="9"/>
        <v>0</v>
      </c>
      <c r="V20" s="126" cm="1">
        <f t="array" ref="V20">_xlfn.IFS(ISBLANK(O20),0,O20="Fiber",40,O20="Fixed Wireless",20,O20="Copper",10)</f>
        <v>0</v>
      </c>
      <c r="W20" s="18">
        <f t="shared" si="10"/>
        <v>0</v>
      </c>
      <c r="X20" s="18">
        <f t="shared" si="12"/>
        <v>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si="12"/>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2"/>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2"/>
        <v>0</v>
      </c>
    </row>
    <row r="24" spans="1:24" ht="20.100000000000001" customHeight="1">
      <c r="A24" s="107">
        <v>19</v>
      </c>
      <c r="B24" s="19"/>
      <c r="C24" s="20"/>
      <c r="D24" s="20"/>
      <c r="E24" s="20"/>
      <c r="F24" s="20"/>
      <c r="G24" s="20"/>
      <c r="H24" s="21"/>
      <c r="I24" s="19"/>
      <c r="J24" s="129"/>
      <c r="K24" s="22"/>
      <c r="L24" s="23"/>
      <c r="M24" s="16"/>
      <c r="N24" s="37"/>
      <c r="O24" s="34"/>
      <c r="P24" s="35"/>
      <c r="Q24" s="35"/>
      <c r="R24" s="138"/>
      <c r="S24" s="45"/>
      <c r="T24" s="39">
        <f t="shared" si="8"/>
        <v>0</v>
      </c>
      <c r="U24" s="17">
        <f t="shared" si="9"/>
        <v>0</v>
      </c>
      <c r="V24" s="126" cm="1">
        <f t="array" ref="V24">_xlfn.IFS(ISBLANK(O24),0,O24="Fiber",40,O24="Fixed Wireless",20,O24="Copper",10)</f>
        <v>0</v>
      </c>
      <c r="W24" s="18">
        <f t="shared" si="10"/>
        <v>0</v>
      </c>
      <c r="X24" s="18">
        <f t="shared" si="12"/>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2"/>
        <v>0</v>
      </c>
    </row>
    <row r="26" spans="1:24" ht="20.100000000000001" customHeight="1">
      <c r="A26" s="107">
        <v>21</v>
      </c>
      <c r="B26" s="19"/>
      <c r="C26" s="20"/>
      <c r="D26" s="20"/>
      <c r="E26" s="20"/>
      <c r="F26" s="20"/>
      <c r="G26" s="20"/>
      <c r="H26" s="21"/>
      <c r="I26" s="19"/>
      <c r="J26" s="129"/>
      <c r="K26" s="22"/>
      <c r="L26" s="23"/>
      <c r="M26" s="16"/>
      <c r="N26" s="37"/>
      <c r="O26" s="34"/>
      <c r="P26" s="35"/>
      <c r="Q26" s="35"/>
      <c r="R26" s="138"/>
      <c r="S26" s="63"/>
      <c r="T26" s="39">
        <f t="shared" si="8"/>
        <v>0</v>
      </c>
      <c r="U26" s="17">
        <f t="shared" si="9"/>
        <v>0</v>
      </c>
      <c r="V26" s="126" cm="1">
        <f t="array" ref="V26">_xlfn.IFS(ISBLANK(O26),0,O26="Fiber",40,O26="Fixed Wireless",20,O26="Copper",10)</f>
        <v>0</v>
      </c>
      <c r="W26" s="18">
        <f t="shared" si="10"/>
        <v>0</v>
      </c>
      <c r="X26" s="18">
        <f t="shared" si="12"/>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2"/>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2"/>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2"/>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2"/>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2"/>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2"/>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3">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3"/>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3"/>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3"/>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3"/>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3"/>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3"/>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3"/>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3"/>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3"/>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3"/>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3"/>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3"/>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3"/>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3"/>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3"/>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4">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4"/>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4"/>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4"/>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4"/>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4"/>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4"/>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4"/>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4"/>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4"/>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4"/>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4"/>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E5188BF0-E1C1-49B8-A162-8EFDF50990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2024-07-24T20:32:06Z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