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defaultThemeVersion="124226"/>
  <mc:AlternateContent xmlns:mc="http://schemas.openxmlformats.org/markup-compatibility/2006">
    <mc:Choice Requires="x15">
      <x15ac:absPath xmlns:x15ac="http://schemas.microsoft.com/office/spreadsheetml/2010/11/ac" url="W:\CTS-WaTech Current RFQs\2024\25-RFQ-004 Ethernet 07.31.24\25-RFQ-004 Response Documents\"/>
    </mc:Choice>
  </mc:AlternateContent>
  <xr:revisionPtr revIDLastSave="0" documentId="8_{6890B95F-62AF-4078-8B83-01654FFC43E2}"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<sst xmlns="http://schemas.openxmlformats.org/spreadsheetml/2006/main" count="90" uniqueCount="68">
  <si>
    <t>Evaluation Model for Solicitation Number 25-RFQ-004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</si>
  <si>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</si>
  <si>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</si>
  <si>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</si>
  <si>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</si>
  <si>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</si>
  <si>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</si>
  <si>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</si>
  <si>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</si>
  <si>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</si>
  <si>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</si>
  <si>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</si>
  <si>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</si>
  <si>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</si>
  <si>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</si>
  <si>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</si>
  <si>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</si>
  <si>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</si>
  <si>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</si>
  <si>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</si>
  <si>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</si>
  <si>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</si>
  <si>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</si>
  <si>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</si>
  <si>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</si>
  <si>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</si>
  <si>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</si>
  <si>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</si>
  <si>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</si>
  <si>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</si>
  <si>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</si>
  <si>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</si>
  <si>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</si>
  <si>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</si>
  <si>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DFWSTAR</t>
  </si>
  <si>
    <t>13780 HWY 261
Starbuck, WA 99359</t>
  </si>
  <si>
    <r>
      <rPr>
        <u/>
        <sz val="12"/>
        <color theme="1"/>
        <rFont val="Calibri"/>
        <family val="2"/>
        <scheme val="minor"/>
      </rPr>
      <t>DFW Tech:</t>
    </r>
    <r>
      <rPr>
        <sz val="12"/>
        <color theme="1"/>
        <rFont val="Calibri"/>
        <family val="2"/>
        <scheme val="minor"/>
      </rPr>
      <t xml:space="preserve">
Brandon Seibel
360-870-9197
brandon.seibel@dfw.wa.gov 
</t>
    </r>
    <r>
      <rPr>
        <u/>
        <sz val="12"/>
        <color theme="1"/>
        <rFont val="Calibri"/>
        <family val="2"/>
        <scheme val="minor"/>
      </rPr>
      <t>Building Contact:</t>
    </r>
    <r>
      <rPr>
        <sz val="12"/>
        <color theme="1"/>
        <rFont val="Calibri"/>
        <family val="2"/>
        <scheme val="minor"/>
      </rPr>
      <t xml:space="preserve">
Chris Starr, LSRCP Hatchery Coordinator               208-378-5329 / 509-646-9201
ace.trump@dfw.wa.gov
</t>
    </r>
  </si>
  <si>
    <t>Install extended handoff per attached site map (dfwstar) and LCON guidance (DFWSTAR - Site Map.pdf)</t>
  </si>
  <si>
    <t>100M</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</si>
  <si>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</si>
  <si>
    <t>N/A</t>
  </si>
  <si>
    <t>DFWREG2</t>
  </si>
  <si>
    <t>1550 Alder ST. NW
Ephrata, WA 98823-9699</t>
  </si>
  <si>
    <r>
      <rPr>
        <u/>
        <sz val="12"/>
        <color theme="1"/>
        <rFont val="Calibri"/>
        <family val="2"/>
        <scheme val="minor"/>
      </rPr>
      <t>DFW Tech:</t>
    </r>
    <r>
      <rPr>
        <sz val="12"/>
        <color theme="1"/>
        <rFont val="Calibri"/>
        <family val="2"/>
        <scheme val="minor"/>
      </rPr>
      <t xml:space="preserve">
Larry Brewington
509-961-0039
larry.brewington@dfw.wa.gov
</t>
    </r>
    <r>
      <rPr>
        <u/>
        <sz val="12"/>
        <color theme="1"/>
        <rFont val="Calibri"/>
        <family val="2"/>
        <scheme val="minor"/>
      </rPr>
      <t>Building Contact:</t>
    </r>
    <r>
      <rPr>
        <sz val="12"/>
        <color theme="1"/>
        <rFont val="Calibri"/>
        <family val="2"/>
        <scheme val="minor"/>
      </rPr>
      <t xml:space="preserve">
Michele Brady
360-561-3729
michele.brady@dfw.wa.gov
</t>
    </r>
  </si>
  <si>
    <t>Install extended handoff per attached site map (DFWREG2 - Site Map.pdf) and LCON guidance. Highlighted yellow on map.</t>
  </si>
  <si>
    <t>1G</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</si>
  <si>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(DFW).</t>
  </si>
  <si>
    <t>Fiber</t>
  </si>
  <si>
    <t>DSHS2075</t>
  </si>
  <si>
    <t>3700 Fruitvale Blvd                                                                   Yakima, 98902-1108</t>
  </si>
  <si>
    <t>Liz Leona
360-789-9211
liz.leona@dshs.wa.gov</t>
  </si>
  <si>
    <t>Install extended handoff to LAN Room 215, refer to the attached site map (DSHS2075_Yakima - 3700 Fruitvale Blvd - Space Usage FY22.pdf).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</si>
  <si>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</si>
  <si>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VE-YAC0601 / DOCYAC1 / LTS-DOCYAC1</t>
  </si>
  <si>
    <t>Larch Corrections Center
15314 NE Dole Valley Rd
Yacolt, WA 98675-9521</t>
  </si>
  <si>
    <t>Mark Mosebach
memosebach@DOC1.WA.GOV
360-449-7658 / 360-606-0358</t>
  </si>
  <si>
    <t>Install extended handoff per attached site map (DOCYAC1 - Site Map.pdf)</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</si>
  <si>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t>
  </si>
  <si>
    <t>PARK3704</t>
  </si>
  <si>
    <t>256 Chuckanut Drive,                            Bellingham WA 98229-8934</t>
  </si>
  <si>
    <t>Kyle Christiansen 
360-410-4874
kyle.christensen@parks.wa.gov</t>
  </si>
  <si>
    <t>Internet connection will be terminated in a network cabinet that will be installed (by Parks) that will be located in the shop at listed address.</t>
  </si>
  <si>
    <t>NO</t>
  </si>
  <si>
    <t>VE-LRK3401/DOCLRK1/LTS-DOCLRK1</t>
  </si>
  <si>
    <t>Cedar Creek Corrections Center (CCCC)
12200 Bordeaux Road
Littlerock, WA 98556-0037</t>
  </si>
  <si>
    <t>Mark Mosebach
360-449-7658 / 360-606-0358
memosebach@doc1.wa.gov</t>
  </si>
  <si>
    <t>MDF in Administration Bldg. shown on site map/photo. Install extended handoff per attached site map (DOCLRK1- Aerial photo.pdf)</t>
  </si>
  <si>
    <t xml:space="preserve">This request is for a redundant / diverse circuit for this site. Existing Primary circuit is provided by StarTouch. Proposed solution must not utilize StarTouch. 
Site has additional access requirements.
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</si>
</sst>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2" fillId="41" borderId="46" xfId="0"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46"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3" zoomScaleNormal="100" workbookViewId="0">
      <selection activeCell="S7" sqref="S7"/>
    </sheetView>
  </sheetViews>
  <sheetFormatPr defaultRowHeight="15"/>
  <cols>
    <col min="1" max="1" width="4" style="111" customWidth="1"/>
    <col min="2" max="2" width="39.85546875" customWidth="1"/>
    <col min="3" max="4" width="45.4257812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84.85546875" customWidth="1"/>
    <col min="13" max="13" width="2.42578125" customWidth="1"/>
    <col min="14" max="14" width="21.7109375" customWidth="1"/>
    <col min="15" max="15" width="27.85546875" customWidth="1"/>
    <col min="16" max="16" width="10.7109375" bestFit="1" customWidth="1"/>
    <col min="20" max="20" width="9.7109375" customWidth="1"/>
    <col min="21" max="21" width="9.5703125" bestFit="1" customWidth="1"/>
    <col min="22" max="22" width="16" style="129" customWidth="1"/>
    <col min="23" max="23" width="17.7109375" customWidth="1"/>
    <col min="24" max="24" width="14.7109375" customWidth="1"/>
  </cols>
  <sheetData>
    <row r="1" spans="1:24" ht="27.9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45" customHeight="1" thickBot="1">
      <c r="A2" s="109"/>
      <c r="B2" s="107" t="s">
        <v>1</v>
      </c>
      <c r="C2" s="4"/>
      <c r="D2" s="4"/>
      <c r="E2" s="4"/>
      <c r="F2" s="4"/>
      <c r="G2" s="4"/>
      <c r="H2" s="4"/>
      <c r="I2" s="4"/>
      <c r="J2" s="4"/>
      <c r="K2" s="4"/>
      <c r="L2" s="5"/>
      <c r="M2" s="16"/>
      <c r="N2" s="158" t="s">
        <v>2</v>
      </c>
      <c r="O2" s="159"/>
      <c r="P2" s="159"/>
      <c r="Q2" s="159"/>
      <c r="R2" s="159"/>
      <c r="S2" s="160"/>
      <c r="T2" s="6"/>
      <c r="U2" s="6"/>
      <c r="V2" s="125"/>
      <c r="W2" s="15"/>
      <c r="X2" s="15"/>
    </row>
    <row r="3" spans="1:24" ht="50.1" customHeight="1" thickBot="1">
      <c r="A3" s="110"/>
      <c r="B3" s="7"/>
      <c r="C3" s="8"/>
      <c r="D3" s="8"/>
      <c r="E3" s="8"/>
      <c r="F3" s="8"/>
      <c r="G3" s="8"/>
      <c r="H3" s="8"/>
      <c r="I3" s="152" t="s">
        <v>3</v>
      </c>
      <c r="J3" s="153"/>
      <c r="K3" s="154"/>
      <c r="L3" s="9"/>
      <c r="M3" s="10"/>
      <c r="N3" s="12"/>
      <c r="O3" s="13"/>
      <c r="P3" s="13"/>
      <c r="Q3" s="13"/>
      <c r="R3" s="155" t="s">
        <v>4</v>
      </c>
      <c r="S3" s="156"/>
      <c r="T3" s="157" t="s">
        <v>5</v>
      </c>
      <c r="U3" s="157"/>
      <c r="V3" s="157"/>
      <c r="W3" s="157"/>
      <c r="X3" s="157"/>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51" t="s">
        <v>23</v>
      </c>
      <c r="U4" s="151" t="s">
        <v>24</v>
      </c>
      <c r="V4" s="126" t="s">
        <v>25</v>
      </c>
      <c r="W4" s="151" t="s">
        <v>14</v>
      </c>
      <c r="X4" s="151"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89">
      <c r="A6" s="109">
        <v>1</v>
      </c>
      <c r="B6" s="19" t="s">
        <v>34</v>
      </c>
      <c r="C6" s="20" t="s">
        <v>35</v>
      </c>
      <c r="D6" s="20" t="s">
        <v>36</v>
      </c>
      <c r="E6" s="20" t="s">
        <v>37</v>
      </c>
      <c r="F6" s="20" t="s">
        <v>30</v>
      </c>
      <c r="G6" s="20">
        <v>500</v>
      </c>
      <c r="H6" s="21" t="s">
        <v>38</v>
      </c>
      <c r="I6" s="19" t="s">
        <v>32</v>
      </c>
      <c r="J6" s="131">
        <v>10</v>
      </c>
      <c r="K6" s="22">
        <v>50</v>
      </c>
      <c r="L6" s="23" t="s">
        <v>39</v>
      </c>
      <c r="M6" s="16"/>
      <c r="N6" s="37"/>
      <c r="O6" s="34"/>
      <c r="P6" s="35"/>
      <c r="Q6" s="93"/>
      <c r="R6" s="68" t="s">
        <v>40</v>
      </c>
      <c r="S6" s="46"/>
      <c r="T6" s="39">
        <f t="shared" ref="T6" si="0">IF(ISBLANK(N6),G6,N6)</f>
        <v>500</v>
      </c>
      <c r="U6" s="17">
        <f t="shared" ref="U6" si="1">24*P6+Q6</f>
        <v>0</v>
      </c>
      <c r="V6" s="128" cm="1">
        <f t="array" ref="V6">_xlfn.IFS(ISBLANK(O6),0,O6="Fiber",40,O6="Fixed Wireless",20,O6="Copper",10)</f>
        <v>0</v>
      </c>
      <c r="W6" s="18">
        <f t="shared" ref="W6" si="2">J6</f>
        <v>10</v>
      </c>
      <c r="X6" s="18">
        <f t="shared" ref="X6" si="3">K6</f>
        <v>50</v>
      </c>
    </row>
    <row r="7" spans="1:24" ht="157.5">
      <c r="A7" s="109">
        <v>2</v>
      </c>
      <c r="B7" s="60" t="s">
        <v>41</v>
      </c>
      <c r="C7" s="100" t="s">
        <v>42</v>
      </c>
      <c r="D7" s="142" t="s">
        <v>43</v>
      </c>
      <c r="E7" s="100" t="s">
        <v>44</v>
      </c>
      <c r="F7" s="89" t="s">
        <v>30</v>
      </c>
      <c r="G7" s="89">
        <v>150</v>
      </c>
      <c r="H7" s="101" t="s">
        <v>45</v>
      </c>
      <c r="I7" s="52" t="s">
        <v>32</v>
      </c>
      <c r="J7" s="132">
        <v>10</v>
      </c>
      <c r="K7" s="55">
        <v>50</v>
      </c>
      <c r="L7" s="56" t="s">
        <v>46</v>
      </c>
      <c r="M7" s="16"/>
      <c r="N7" s="57">
        <v>150</v>
      </c>
      <c r="O7" s="58" t="s">
        <v>47</v>
      </c>
      <c r="P7" s="59">
        <v>1140</v>
      </c>
      <c r="Q7" s="44">
        <v>600</v>
      </c>
      <c r="R7" s="72">
        <v>480</v>
      </c>
      <c r="S7" s="71" t="s">
        <v>40</v>
      </c>
      <c r="T7" s="39">
        <f t="shared" ref="T7:T9" si="4">IF(ISBLANK(N7),G7,N7)</f>
        <v>150</v>
      </c>
      <c r="U7" s="17">
        <f t="shared" ref="U7:U9" si="5">24*P7+Q7</f>
        <v>27960</v>
      </c>
      <c r="V7" s="128" cm="1">
        <f t="array" ref="V7">_xlfn.IFS(ISBLANK(O7),0,O7="Fiber",40,O7="Fixed Wireless",20,O7="Copper",10)</f>
        <v>40</v>
      </c>
      <c r="W7" s="18">
        <f t="shared" ref="W7:W9" si="6">J7</f>
        <v>10</v>
      </c>
      <c r="X7" s="18">
        <f t="shared" ref="X7:X9" si="7">K7</f>
        <v>50</v>
      </c>
    </row>
    <row r="8" spans="1:24" ht="78.75">
      <c r="A8" s="109">
        <v>3</v>
      </c>
      <c r="B8" s="94" t="s">
        <v>48</v>
      </c>
      <c r="C8" s="95" t="s">
        <v>49</v>
      </c>
      <c r="D8" s="95" t="s">
        <v>50</v>
      </c>
      <c r="E8" s="95" t="s">
        <v>51</v>
      </c>
      <c r="F8" s="95" t="s">
        <v>30</v>
      </c>
      <c r="G8" s="95">
        <v>150</v>
      </c>
      <c r="H8" s="96" t="s">
        <v>38</v>
      </c>
      <c r="I8" s="94" t="s">
        <v>32</v>
      </c>
      <c r="J8" s="130">
        <v>10</v>
      </c>
      <c r="K8" s="97">
        <v>50</v>
      </c>
      <c r="L8" s="98" t="s">
        <v>52</v>
      </c>
      <c r="M8" s="16"/>
      <c r="N8" s="99"/>
      <c r="O8" s="92"/>
      <c r="P8" s="92"/>
      <c r="Q8" s="93"/>
      <c r="R8" s="68" t="s">
        <v>40</v>
      </c>
      <c r="S8" s="143"/>
      <c r="T8" s="39">
        <f t="shared" si="4"/>
        <v>150</v>
      </c>
      <c r="U8" s="17">
        <f t="shared" si="5"/>
        <v>0</v>
      </c>
      <c r="V8" s="128" cm="1">
        <f t="array" ref="V8">_xlfn.IFS(ISBLANK(O8),0,O8="Fiber",40,O8="Fixed Wireless",20,O8="Copper",10)</f>
        <v>0</v>
      </c>
      <c r="W8" s="18">
        <f t="shared" si="6"/>
        <v>10</v>
      </c>
      <c r="X8" s="18">
        <f t="shared" si="7"/>
        <v>50</v>
      </c>
    </row>
    <row r="9" spans="1:24" ht="141.75">
      <c r="A9" s="109">
        <v>4</v>
      </c>
      <c r="B9" s="24" t="s">
        <v>53</v>
      </c>
      <c r="C9" s="25" t="s">
        <v>54</v>
      </c>
      <c r="D9" s="25" t="s">
        <v>55</v>
      </c>
      <c r="E9" s="25" t="s">
        <v>56</v>
      </c>
      <c r="F9" s="61" t="s">
        <v>30</v>
      </c>
      <c r="G9" s="61">
        <v>180</v>
      </c>
      <c r="H9" s="62" t="s">
        <v>38</v>
      </c>
      <c r="I9" s="60" t="s">
        <v>32</v>
      </c>
      <c r="J9" s="133">
        <v>10</v>
      </c>
      <c r="K9" s="63">
        <v>50</v>
      </c>
      <c r="L9" s="56" t="s">
        <v>57</v>
      </c>
      <c r="M9" s="16"/>
      <c r="N9" s="57"/>
      <c r="O9" s="58"/>
      <c r="P9" s="59"/>
      <c r="Q9" s="44"/>
      <c r="R9" s="69" t="s">
        <v>40</v>
      </c>
      <c r="S9" s="47"/>
      <c r="T9" s="39">
        <f t="shared" si="4"/>
        <v>180</v>
      </c>
      <c r="U9" s="17">
        <f t="shared" si="5"/>
        <v>0</v>
      </c>
      <c r="V9" s="128" cm="1">
        <f t="array" ref="V9">_xlfn.IFS(ISBLANK(O9),0,O9="Fiber",40,O9="Fixed Wireless",20,O9="Copper",10)</f>
        <v>0</v>
      </c>
      <c r="W9" s="18">
        <f t="shared" si="6"/>
        <v>10</v>
      </c>
      <c r="X9" s="18">
        <f t="shared" si="7"/>
        <v>50</v>
      </c>
    </row>
    <row r="10" spans="1:24" ht="47.25">
      <c r="A10" s="109">
        <v>5</v>
      </c>
      <c r="B10" s="19" t="s">
        <v>58</v>
      </c>
      <c r="C10" s="20" t="s">
        <v>59</v>
      </c>
      <c r="D10" s="20" t="s">
        <v>60</v>
      </c>
      <c r="E10" s="20" t="s">
        <v>61</v>
      </c>
      <c r="F10" s="20" t="s">
        <v>62</v>
      </c>
      <c r="G10" s="20">
        <v>200</v>
      </c>
      <c r="H10" s="21" t="s">
        <v>38</v>
      </c>
      <c r="I10" s="19" t="s">
        <v>32</v>
      </c>
      <c r="J10" s="131">
        <v>10</v>
      </c>
      <c r="K10" s="22">
        <v>50</v>
      </c>
      <c r="L10" s="98"/>
      <c r="M10" s="16"/>
      <c r="N10" s="99"/>
      <c r="O10" s="92"/>
      <c r="P10" s="92"/>
      <c r="Q10" s="93"/>
      <c r="R10" s="68" t="s">
        <v>40</v>
      </c>
      <c r="S10" s="143"/>
      <c r="T10" s="39">
        <f t="shared" ref="T10:T60" si="8">IF(ISBLANK(N10),G10,N10)</f>
        <v>200</v>
      </c>
      <c r="U10" s="17">
        <f t="shared" ref="U10:U60" si="9">24*P10+Q10</f>
        <v>0</v>
      </c>
      <c r="V10" s="128" cm="1">
        <f t="array" ref="V10">_xlfn.IFS(ISBLANK(O10),0,O10="Fiber",40,O10="Fixed Wireless",20,O10="Copper",10)</f>
        <v>0</v>
      </c>
      <c r="W10" s="18">
        <f t="shared" ref="W10:W60" si="10">J10</f>
        <v>10</v>
      </c>
      <c r="X10" s="18">
        <f t="shared" ref="X10:X16" si="11">K10</f>
        <v>50</v>
      </c>
    </row>
    <row r="11" spans="1:24" ht="252">
      <c r="A11" s="109">
        <v>6</v>
      </c>
      <c r="B11" s="144" t="s">
        <v>63</v>
      </c>
      <c r="C11" s="53" t="s">
        <v>64</v>
      </c>
      <c r="D11" s="53" t="s">
        <v>65</v>
      </c>
      <c r="E11" s="53" t="s">
        <v>66</v>
      </c>
      <c r="F11" s="145" t="s">
        <v>30</v>
      </c>
      <c r="G11" s="146">
        <v>250</v>
      </c>
      <c r="H11" s="147" t="s">
        <v>38</v>
      </c>
      <c r="I11" s="148" t="s">
        <v>32</v>
      </c>
      <c r="J11" s="148">
        <v>5</v>
      </c>
      <c r="K11" s="149">
        <v>95</v>
      </c>
      <c r="L11" s="150" t="s">
        <v>67</v>
      </c>
      <c r="M11" s="16"/>
      <c r="N11" s="42"/>
      <c r="O11" s="43"/>
      <c r="P11" s="44"/>
      <c r="Q11" s="44"/>
      <c r="R11" s="69" t="s">
        <v>40</v>
      </c>
      <c r="S11" s="45"/>
      <c r="T11" s="39">
        <f t="shared" si="8"/>
        <v>250</v>
      </c>
      <c r="U11" s="17">
        <f t="shared" si="9"/>
        <v>0</v>
      </c>
      <c r="V11" s="128" cm="1">
        <f t="array" ref="V11">_xlfn.IFS(ISBLANK(O11),0,O11="Fiber",40,O11="Fixed Wireless",20,O11="Copper",10)</f>
        <v>0</v>
      </c>
      <c r="W11" s="18">
        <f t="shared" si="10"/>
        <v>5</v>
      </c>
      <c r="X11" s="18">
        <f t="shared" si="11"/>
        <v>95</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32614764-B601-4D3F-97BB-66F3799D60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2024-08-21T20:02:42Z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