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8CE6D07C-811B-4115-BE3A-271DA2BC4A2E}" xr6:coauthVersionLast="47" xr6:coauthVersionMax="47" xr10:uidLastSave="{00000000-0000-0000-0000-000000000000}"/>
  <bookViews>
    <workbookView xWindow="-41388" yWindow="-4308" windowWidth="41496" windowHeight="1689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<sst xmlns="http://schemas.openxmlformats.org/spreadsheetml/2006/main" count="90" uniqueCount="63">
  <si>
    <t>Evaluation Model for Solicitation Number 25-RFQ-008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</si>
  <si>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</si>
  <si>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</si>
  <si>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</si>
  <si>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</si>
  <si>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</si>
  <si>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</si>
  <si>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</si>
  <si>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</si>
  <si>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</si>
  <si>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</si>
  <si>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</si>
  <si>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</si>
  <si>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</si>
  <si>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</si>
  <si>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</si>
  <si>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</si>
  <si>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</si>
  <si>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</si>
  <si>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</si>
  <si>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</si>
  <si>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</si>
  <si>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</si>
  <si>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</si>
  <si>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</si>
  <si>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</si>
  <si>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</si>
  <si>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</si>
  <si>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</si>
  <si>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</si>
  <si>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</si>
  <si>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</si>
  <si>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</si>
  <si>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</si>
  <si>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DOLD1709</t>
  </si>
  <si>
    <t>Seattle Downtown
450 3rd Ave West, 
Seattle, WA 98104-4002</t>
  </si>
  <si>
    <t>DOL Network Support DOL Network Support DLISNetTelSup@dol.wa.gov</t>
  </si>
  <si>
    <t>Install extended handoff per attached site map (DOLD1709 - DT Seattle EDL 2019.pdf)</t>
  </si>
  <si>
    <t>100M</t>
  </si>
  <si>
    <t>Fiber</t>
  </si>
  <si>
    <t>N/A</t>
  </si>
  <si>
    <t>DSHS1040</t>
  </si>
  <si>
    <t>229 S Garden Ave                                                                    Newport, WA 99156-9198</t>
  </si>
  <si>
    <t>Liz Leona
360-789-9211
liz.leona@dshs.wa.gov</t>
  </si>
  <si>
    <t>Install extended handoff per customer instructions as follows: "I don’t believe that there is a room number. From the entrance to the building you’ll go down the main hallway. On the right will be the prosecutors attorney’s office, it will labeled that instead of a room number. Right across the hall from that office, is their common area/employee bathrooms. In that room is the closet with the circuit. The DSHS one is on the right side next to the UPS". No site map provided. Demarc/Vendor NID/Ethernet switch to be located no further than 10 feet from DSHS router in the same room as the current circuit.</t>
  </si>
  <si>
    <t>NO</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</si>
  <si>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</si>
  <si>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</si>
  <si>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</si>
  <si>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</si>
  <si>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DORPTA0501</t>
  </si>
  <si>
    <t>734 E 1st St, Suite B                                                                          Port Angeles, WA 98362-3605</t>
  </si>
  <si>
    <t xml:space="preserve">Ivy Cristion                                                                                    360-417-9908                                      ivyc@dor.wa.gov;                          
Alt: Lorraine Louderback
360-596-3699 
lorraine.louderback@dor.wa.gov;
Building contact info: Howard Priest @                                360-452-6299 (home)  – 360-808-2045 (cell)                                  Email – hcpriest50@gmail.com </t>
  </si>
  <si>
    <t>Install extended handoff to DOR Telecom room, refer to the attached floor map (DORPTA0501 - PORT ANGELES FLOOR PLAN.pdf). Demarc/Vendor NID/Ethernet switch to be located no further than 10 feet from customer router in the same room as the current circuit.</t>
  </si>
  <si>
    <t xml:space="preserve">DOR is requesting the use of existing pathways.  </t>
  </si>
  <si>
    <t>DSHS1029</t>
  </si>
  <si>
    <t>316 W Boone Ave                                                                             Spokane, WA 99211-2354</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</si>
  <si>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</si>
  <si>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1000M (1G)</t>
  </si>
  <si>
    <t>DSHS2076</t>
  </si>
  <si>
    <t>3302 Picard Place                                                                              Sunnyside, WA 98944</t>
  </si>
  <si>
    <t>Install extended handoff to LAN Room 115, reference attached site map (DSHS2076_DSHS_SUNNYSIDE_floor map.pdf). Demarc/Vendor NID/Ethernet switch to be located no further than 10 feet from DSHS router.</t>
  </si>
  <si>
    <t>***Customer requesting connectivity no later than Jan. 31, 2025***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</si>
</sst>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35" borderId="9"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90" zoomScaleNormal="90" workbookViewId="0">
      <selection activeCell="N11" sqref="N11"/>
    </sheetView>
  </sheetViews>
  <sheetFormatPr defaultRowHeight="14.45"/>
  <cols>
    <col min="1" max="1" width="4" style="111" customWidth="1"/>
    <col min="2" max="2" width="18.5703125" customWidth="1"/>
    <col min="3" max="3" width="56.5703125" customWidth="1"/>
    <col min="4" max="4" width="46.42578125" customWidth="1"/>
    <col min="5" max="5" width="88.28515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81.28515625" customWidth="1"/>
    <col min="13" max="13" width="2.42578125" customWidth="1"/>
    <col min="14" max="14" width="21.7109375" customWidth="1"/>
    <col min="15" max="15" width="18" customWidth="1"/>
    <col min="16" max="16" width="10.42578125" bestFit="1" customWidth="1"/>
    <col min="19" max="19" width="10.42578125" bestFit="1" customWidth="1"/>
    <col min="20" max="20" width="9.7109375" customWidth="1"/>
    <col min="22" max="22" width="16" style="129" customWidth="1"/>
    <col min="23" max="23" width="17.7109375" customWidth="1"/>
    <col min="24" max="24" width="14.7109375" customWidth="1"/>
  </cols>
  <sheetData>
    <row r="1" spans="1:24" ht="16.149999999999999" thickBot="1">
      <c r="A1" s="108" t="s">
        <v>0</v>
      </c>
      <c r="B1" s="11"/>
      <c r="C1" s="11"/>
      <c r="D1" s="11"/>
      <c r="E1" s="11"/>
      <c r="F1" s="11"/>
      <c r="G1" s="11"/>
      <c r="H1" s="11"/>
      <c r="I1" s="11"/>
      <c r="J1" s="11"/>
      <c r="K1" s="11"/>
      <c r="L1" s="11"/>
      <c r="M1" s="15"/>
      <c r="N1" s="15"/>
      <c r="O1" s="1"/>
      <c r="P1" s="1"/>
      <c r="Q1" s="2"/>
      <c r="R1" s="2"/>
      <c r="S1" s="2"/>
      <c r="T1" s="3"/>
      <c r="U1" s="3"/>
      <c r="V1" s="124"/>
      <c r="W1" s="15"/>
      <c r="X1" s="15"/>
    </row>
    <row r="2" spans="1:24" ht="16.149999999999999" thickBot="1">
      <c r="A2" s="109"/>
      <c r="B2" s="107" t="s">
        <v>1</v>
      </c>
      <c r="C2" s="4"/>
      <c r="D2" s="4"/>
      <c r="E2" s="4"/>
      <c r="F2" s="4"/>
      <c r="G2" s="4"/>
      <c r="H2" s="4"/>
      <c r="I2" s="4"/>
      <c r="J2" s="4"/>
      <c r="K2" s="4"/>
      <c r="L2" s="5"/>
      <c r="M2" s="16"/>
      <c r="N2" s="153" t="s">
        <v>2</v>
      </c>
      <c r="O2" s="154"/>
      <c r="P2" s="154"/>
      <c r="Q2" s="154"/>
      <c r="R2" s="154"/>
      <c r="S2" s="155"/>
      <c r="T2" s="6"/>
      <c r="U2" s="6"/>
      <c r="V2" s="125"/>
      <c r="W2" s="15"/>
      <c r="X2" s="15"/>
    </row>
    <row r="3" spans="1:24" ht="16.149999999999999" thickBot="1">
      <c r="A3" s="110"/>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8.599999999999994"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6" t="s">
        <v>23</v>
      </c>
      <c r="U4" s="146" t="s">
        <v>24</v>
      </c>
      <c r="V4" s="126" t="s">
        <v>25</v>
      </c>
      <c r="W4" s="146" t="s">
        <v>14</v>
      </c>
      <c r="X4" s="146" t="s">
        <v>15</v>
      </c>
    </row>
    <row r="5" spans="1:24" ht="47.45"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46.9">
      <c r="A6" s="109">
        <v>1</v>
      </c>
      <c r="B6" s="145" t="s">
        <v>34</v>
      </c>
      <c r="C6" s="95" t="s">
        <v>35</v>
      </c>
      <c r="D6" s="95" t="s">
        <v>36</v>
      </c>
      <c r="E6" s="95" t="s">
        <v>37</v>
      </c>
      <c r="F6" s="95" t="s">
        <v>30</v>
      </c>
      <c r="G6" s="95">
        <v>150</v>
      </c>
      <c r="H6" s="96" t="s">
        <v>38</v>
      </c>
      <c r="I6" s="19" t="s">
        <v>32</v>
      </c>
      <c r="J6" s="131">
        <v>10</v>
      </c>
      <c r="K6" s="22">
        <v>50</v>
      </c>
      <c r="L6" s="23"/>
      <c r="M6" s="16"/>
      <c r="N6" s="37">
        <v>150</v>
      </c>
      <c r="O6" s="34" t="s">
        <v>39</v>
      </c>
      <c r="P6" s="35">
        <v>603</v>
      </c>
      <c r="Q6" s="93">
        <v>0</v>
      </c>
      <c r="R6" s="68" t="s">
        <v>40</v>
      </c>
      <c r="S6" s="46">
        <v>1206</v>
      </c>
      <c r="T6" s="39">
        <f t="shared" ref="T6" si="0">IF(ISBLANK(N6),G6,N6)</f>
        <v>150</v>
      </c>
      <c r="U6" s="17">
        <f t="shared" ref="U6" si="1">24*P6+Q6</f>
        <v>14472</v>
      </c>
      <c r="V6" s="128" cm="1">
        <f t="array" ref="V6">_xlfn.IFS(ISBLANK(O6),0,O6="Fiber",40,O6="Fixed Wireless",20,O6="Copper",10)</f>
        <v>40</v>
      </c>
      <c r="W6" s="18">
        <f t="shared" ref="W6" si="2">J6</f>
        <v>10</v>
      </c>
      <c r="X6" s="18">
        <f t="shared" ref="X6" si="3">K6</f>
        <v>50</v>
      </c>
    </row>
    <row r="7" spans="1:24" ht="109.15">
      <c r="A7" s="109">
        <v>2</v>
      </c>
      <c r="B7" s="60" t="s">
        <v>41</v>
      </c>
      <c r="C7" s="100" t="s">
        <v>42</v>
      </c>
      <c r="D7" s="142" t="s">
        <v>43</v>
      </c>
      <c r="E7" s="100" t="s">
        <v>44</v>
      </c>
      <c r="F7" s="89" t="s">
        <v>45</v>
      </c>
      <c r="G7" s="89">
        <v>150</v>
      </c>
      <c r="H7" s="101" t="s">
        <v>31</v>
      </c>
      <c r="I7" s="52" t="s">
        <v>32</v>
      </c>
      <c r="J7" s="132">
        <v>10</v>
      </c>
      <c r="K7" s="55">
        <v>50</v>
      </c>
      <c r="L7" s="56" t="s">
        <v>46</v>
      </c>
      <c r="M7" s="16"/>
      <c r="N7" s="57"/>
      <c r="O7" s="58"/>
      <c r="P7" s="59"/>
      <c r="Q7" s="44"/>
      <c r="R7" s="72"/>
      <c r="S7" s="47"/>
      <c r="T7" s="39">
        <f t="shared" ref="T7:T9" si="4">IF(ISBLANK(N7),G7,N7)</f>
        <v>150</v>
      </c>
      <c r="U7" s="17">
        <f t="shared" ref="U7:U9" si="5">24*P7+Q7</f>
        <v>0</v>
      </c>
      <c r="V7" s="128" cm="1">
        <f t="array" ref="V7">_xlfn.IFS(ISBLANK(O7),0,O7="Fiber",40,O7="Fixed Wireless",20,O7="Copper",10)</f>
        <v>0</v>
      </c>
      <c r="W7" s="18">
        <f t="shared" ref="W7:W9" si="6">J7</f>
        <v>10</v>
      </c>
      <c r="X7" s="18">
        <f t="shared" ref="X7:X9" si="7">K7</f>
        <v>50</v>
      </c>
    </row>
    <row r="8" spans="1:24" ht="78">
      <c r="A8" s="109">
        <v>3</v>
      </c>
      <c r="B8" s="94" t="s">
        <v>47</v>
      </c>
      <c r="C8" s="95" t="s">
        <v>48</v>
      </c>
      <c r="D8" s="95" t="s">
        <v>43</v>
      </c>
      <c r="E8" s="95" t="s">
        <v>49</v>
      </c>
      <c r="F8" s="95" t="s">
        <v>30</v>
      </c>
      <c r="G8" s="95">
        <v>150</v>
      </c>
      <c r="H8" s="96" t="s">
        <v>38</v>
      </c>
      <c r="I8" s="94" t="s">
        <v>32</v>
      </c>
      <c r="J8" s="130">
        <v>10</v>
      </c>
      <c r="K8" s="97">
        <v>50</v>
      </c>
      <c r="L8" s="98" t="s">
        <v>46</v>
      </c>
      <c r="M8" s="16"/>
      <c r="N8" s="99"/>
      <c r="O8" s="92"/>
      <c r="P8" s="92"/>
      <c r="Q8" s="93"/>
      <c r="R8" s="68" t="s">
        <v>40</v>
      </c>
      <c r="S8" s="143"/>
      <c r="T8" s="39">
        <f t="shared" si="4"/>
        <v>150</v>
      </c>
      <c r="U8" s="17">
        <f t="shared" si="5"/>
        <v>0</v>
      </c>
      <c r="V8" s="128" cm="1">
        <f t="array" ref="V8">_xlfn.IFS(ISBLANK(O8),0,O8="Fiber",40,O8="Fixed Wireless",20,O8="Copper",10)</f>
        <v>0</v>
      </c>
      <c r="W8" s="18">
        <f t="shared" si="6"/>
        <v>10</v>
      </c>
      <c r="X8" s="18">
        <f t="shared" si="7"/>
        <v>50</v>
      </c>
    </row>
    <row r="9" spans="1:24" ht="140.44999999999999">
      <c r="A9" s="109">
        <v>4</v>
      </c>
      <c r="B9" s="60" t="s">
        <v>50</v>
      </c>
      <c r="C9" s="61" t="s">
        <v>51</v>
      </c>
      <c r="D9" s="53" t="s">
        <v>52</v>
      </c>
      <c r="E9" s="61" t="s">
        <v>53</v>
      </c>
      <c r="F9" s="61" t="s">
        <v>30</v>
      </c>
      <c r="G9" s="61">
        <v>150</v>
      </c>
      <c r="H9" s="62" t="s">
        <v>38</v>
      </c>
      <c r="I9" s="60" t="s">
        <v>32</v>
      </c>
      <c r="J9" s="133">
        <v>10</v>
      </c>
      <c r="K9" s="63">
        <v>50</v>
      </c>
      <c r="L9" s="56" t="s">
        <v>54</v>
      </c>
      <c r="M9" s="16"/>
      <c r="N9" s="57"/>
      <c r="O9" s="58"/>
      <c r="P9" s="59"/>
      <c r="Q9" s="44"/>
      <c r="R9" s="69" t="s">
        <v>40</v>
      </c>
      <c r="S9" s="47"/>
      <c r="T9" s="39">
        <f t="shared" si="4"/>
        <v>150</v>
      </c>
      <c r="U9" s="17">
        <f t="shared" si="5"/>
        <v>0</v>
      </c>
      <c r="V9" s="128" cm="1">
        <f t="array" ref="V9">_xlfn.IFS(ISBLANK(O9),0,O9="Fiber",40,O9="Fixed Wireless",20,O9="Copper",10)</f>
        <v>0</v>
      </c>
      <c r="W9" s="18">
        <f t="shared" si="6"/>
        <v>10</v>
      </c>
      <c r="X9" s="18">
        <f t="shared" si="7"/>
        <v>50</v>
      </c>
    </row>
    <row r="10" spans="1:24" ht="78">
      <c r="A10" s="109">
        <v>5</v>
      </c>
      <c r="B10" s="145" t="s">
        <v>55</v>
      </c>
      <c r="C10" s="95" t="s">
        <v>56</v>
      </c>
      <c r="D10" s="95" t="s">
        <v>43</v>
      </c>
      <c r="E10" s="95" t="s">
        <v>57</v>
      </c>
      <c r="F10" s="95" t="s">
        <v>30</v>
      </c>
      <c r="G10" s="95">
        <v>150</v>
      </c>
      <c r="H10" s="96" t="s">
        <v>58</v>
      </c>
      <c r="I10" s="94" t="s">
        <v>32</v>
      </c>
      <c r="J10" s="130">
        <v>10</v>
      </c>
      <c r="K10" s="97">
        <v>50</v>
      </c>
      <c r="L10" s="98" t="s">
        <v>46</v>
      </c>
      <c r="M10" s="16"/>
      <c r="N10" s="99">
        <v>90</v>
      </c>
      <c r="O10" s="92" t="s">
        <v>39</v>
      </c>
      <c r="P10" s="92">
        <v>1077.3</v>
      </c>
      <c r="Q10" s="93">
        <v>0</v>
      </c>
      <c r="R10" s="140">
        <v>603</v>
      </c>
      <c r="S10" s="144" t="s">
        <v>40</v>
      </c>
      <c r="T10" s="39">
        <f t="shared" ref="T10:T60" si="8">IF(ISBLANK(N10),G10,N10)</f>
        <v>90</v>
      </c>
      <c r="U10" s="17">
        <f t="shared" ref="U10:U60" si="9">24*P10+Q10</f>
        <v>25855.199999999997</v>
      </c>
      <c r="V10" s="128" cm="1">
        <f t="array" ref="V10">_xlfn.IFS(ISBLANK(O10),0,O10="Fiber",40,O10="Fixed Wireless",20,O10="Copper",10)</f>
        <v>40</v>
      </c>
      <c r="W10" s="18">
        <f t="shared" ref="W10:W60" si="10">J10</f>
        <v>10</v>
      </c>
      <c r="X10" s="18">
        <f t="shared" ref="X10:X16" si="11">K10</f>
        <v>50</v>
      </c>
    </row>
    <row r="11" spans="1:24" ht="78">
      <c r="A11" s="109">
        <v>6</v>
      </c>
      <c r="B11" s="87" t="s">
        <v>59</v>
      </c>
      <c r="C11" s="100" t="s">
        <v>60</v>
      </c>
      <c r="D11" s="100" t="s">
        <v>43</v>
      </c>
      <c r="E11" s="100" t="s">
        <v>61</v>
      </c>
      <c r="F11" s="89" t="s">
        <v>30</v>
      </c>
      <c r="G11" s="89">
        <v>100</v>
      </c>
      <c r="H11" s="101" t="s">
        <v>38</v>
      </c>
      <c r="I11" s="87" t="s">
        <v>32</v>
      </c>
      <c r="J11" s="134">
        <v>10</v>
      </c>
      <c r="K11" s="102">
        <v>50</v>
      </c>
      <c r="L11" s="88" t="s">
        <v>62</v>
      </c>
      <c r="M11" s="16"/>
      <c r="N11" s="42"/>
      <c r="O11" s="43"/>
      <c r="P11" s="44"/>
      <c r="Q11" s="44"/>
      <c r="R11" s="69" t="s">
        <v>40</v>
      </c>
      <c r="S11" s="45"/>
      <c r="T11" s="39">
        <f t="shared" si="8"/>
        <v>100</v>
      </c>
      <c r="U11" s="17">
        <f t="shared" si="9"/>
        <v>0</v>
      </c>
      <c r="V11" s="128" cm="1">
        <f t="array" ref="V11">_xlfn.IFS(ISBLANK(O11),0,O11="Fiber",40,O11="Fixed Wireless",20,O11="Copper",10)</f>
        <v>0</v>
      </c>
      <c r="W11" s="18">
        <f t="shared" si="10"/>
        <v>10</v>
      </c>
      <c r="X11" s="18">
        <f t="shared" si="11"/>
        <v>50</v>
      </c>
    </row>
    <row r="12" spans="1:24" ht="15.6">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15.6">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15.6">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15.6">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15.6">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15.6">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15.6">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15.6">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15.6">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15.6">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15.6">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15.6">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15.6">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15.6">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15.6">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15.6">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15.6">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15.6">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15.6">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15.6">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15.6">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15.6">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15.6">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15.6">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15.6">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15.6">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15.6">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15.6">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15.6">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15.6">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15.6">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15.6">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15.6">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15.6">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15.6">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15.6">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15.6">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15.6">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15.6">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15.6">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15.6">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15.6">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15.6">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15.6">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15.6">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15.6">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15.6">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15.6">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15.6">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6">
      <c r="A61" s="109"/>
    </row>
    <row r="62" spans="1:24" ht="15.6">
      <c r="A62" s="109"/>
    </row>
    <row r="63" spans="1:24" ht="15.6">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E4383FE2-8501-48CD-9604-4DBFA448F5CF}"/>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2024-10-02T21:24:16Z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2024-09-24T16:41:23Z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3f0c606a-92f6-41e3-94a8-cdab2fa2d19b</vt:lpwstr>
  </property>
  <property fmtid="{D5CDD505-2E9C-101B-9397-08002B2CF9AE}" pid="18" name="MSIP_Label_d0979fc8-5559-4f19-93ee-e28ca03d7638_ContentBits">
    <vt:lpwstr>0</vt:lpwstr>
  </property>
</Properties>
</file>