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09\"/>
    </mc:Choice>
  </mc:AlternateContent>
  <xr:revisionPtr revIDLastSave="0" documentId="8_{E9E6A225-F7D8-43ED-AFEB-94789A75E8DC}"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<sst xmlns="http://schemas.openxmlformats.org/spreadsheetml/2006/main" count="82" uniqueCount="62">
  <si>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</si>
  <si>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</si>
  <si>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</si>
  <si>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</si>
  <si>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</si>
  <si>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</si>
  <si>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</si>
  <si>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</si>
  <si>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</si>
  <si>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</si>
  <si>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</si>
  <si>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</si>
  <si>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</si>
  <si>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</si>
  <si>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</si>
  <si>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</si>
  <si>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</si>
  <si>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</si>
  <si>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</si>
  <si>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</si>
  <si>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</si>
  <si>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</si>
  <si>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</si>
  <si>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</si>
  <si>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</si>
  <si>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</si>
  <si>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</si>
  <si>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</si>
  <si>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</si>
  <si>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</si>
  <si>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</si>
  <si>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</si>
  <si>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</si>
  <si>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</si>
  <si>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</si>
  <si>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</si>
  <si>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</si>
  <si>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</si>
  <si>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</si>
  <si>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</si>
  <si>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N/A</t>
  </si>
  <si>
    <t>CNTY2601</t>
  </si>
  <si>
    <t>331 South Garden St                                                                   Newport, WA 99156-9142</t>
  </si>
  <si>
    <t xml:space="preserve">Shane Flowers                                      509-447-1925                                    it@pendoreille.gov      </t>
  </si>
  <si>
    <t>Room #107.  Install extended handoff per attached site map CNTY2601.pdf)</t>
  </si>
  <si>
    <t>Fiber</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</si>
  <si>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</si>
  <si>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</si>
  <si>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</si>
  <si>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</si>
  <si>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</si>
  <si>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</si>
  <si>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</si>
  <si>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</si>
  <si>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</si>
  <si>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</si>
  <si>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</si>
  <si>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</si>
  <si>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</si>
  <si>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</si>
  <si>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</si>
  <si>
    <t>Copper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</si>
</sst>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4" fillId="35" borderId="5" xfId="41" applyFont="1" applyBorder="1" applyAlignment="1">
      <alignment horizontal="left" vertical="top" wrapText="1"/>
    </xf>
    <xf numFmtId="0" fontId="6"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35" borderId="1"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K5" zoomScale="90" zoomScaleNormal="90" workbookViewId="0">
      <selection activeCell="V10" sqref="V10"/>
    </sheetView>
  </sheetViews>
  <sheetFormatPr defaultRowHeight="14.45"/>
  <cols>
    <col min="1" max="1" width="4" style="111" customWidth="1"/>
    <col min="2" max="2" width="44.7109375" customWidth="1"/>
    <col min="3" max="3" width="29.7109375" customWidth="1"/>
    <col min="4" max="4" width="27.5703125" customWidth="1"/>
    <col min="5" max="5" width="91.28515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6" max="16" width="10.42578125" bestFit="1" customWidth="1"/>
    <col min="19" max="19" width="10.42578125" bestFit="1" customWidth="1"/>
    <col min="20" max="20" width="9.7109375" customWidth="1"/>
    <col min="21" max="21" width="9.28515625" bestFit="1"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8" t="s">
        <v>2</v>
      </c>
      <c r="O2" s="159"/>
      <c r="P2" s="159"/>
      <c r="Q2" s="159"/>
      <c r="R2" s="159"/>
      <c r="S2" s="160"/>
      <c r="T2" s="6"/>
      <c r="U2" s="6"/>
      <c r="V2" s="125"/>
      <c r="W2" s="15"/>
      <c r="X2" s="15"/>
    </row>
    <row r="3" spans="1:24" ht="50.1" customHeight="1" thickBot="1">
      <c r="A3" s="110"/>
      <c r="B3" s="7"/>
      <c r="C3" s="8"/>
      <c r="D3" s="8"/>
      <c r="E3" s="8"/>
      <c r="F3" s="8"/>
      <c r="G3" s="8"/>
      <c r="H3" s="8"/>
      <c r="I3" s="152" t="s">
        <v>3</v>
      </c>
      <c r="J3" s="153"/>
      <c r="K3" s="154"/>
      <c r="L3" s="9"/>
      <c r="M3" s="10"/>
      <c r="N3" s="12"/>
      <c r="O3" s="13"/>
      <c r="P3" s="13"/>
      <c r="Q3" s="13"/>
      <c r="R3" s="155" t="s">
        <v>4</v>
      </c>
      <c r="S3" s="156"/>
      <c r="T3" s="157" t="s">
        <v>5</v>
      </c>
      <c r="U3" s="157"/>
      <c r="V3" s="157"/>
      <c r="W3" s="157"/>
      <c r="X3" s="157"/>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51" t="s">
        <v>23</v>
      </c>
      <c r="U4" s="151" t="s">
        <v>24</v>
      </c>
      <c r="V4" s="126" t="s">
        <v>25</v>
      </c>
      <c r="W4" s="151" t="s">
        <v>14</v>
      </c>
      <c r="X4" s="151"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24.9">
      <c r="A6" s="109">
        <v>1</v>
      </c>
      <c r="B6" s="94" t="s">
        <v>34</v>
      </c>
      <c r="C6" s="95" t="s">
        <v>35</v>
      </c>
      <c r="D6" s="95" t="s">
        <v>36</v>
      </c>
      <c r="E6" s="95" t="s">
        <v>37</v>
      </c>
      <c r="F6" s="95" t="s">
        <v>30</v>
      </c>
      <c r="G6" s="95">
        <v>150</v>
      </c>
      <c r="H6" s="96" t="s">
        <v>38</v>
      </c>
      <c r="I6" s="19" t="s">
        <v>32</v>
      </c>
      <c r="J6" s="131">
        <v>10</v>
      </c>
      <c r="K6" s="22">
        <v>50</v>
      </c>
      <c r="L6" s="23" t="s">
        <v>39</v>
      </c>
      <c r="M6" s="16"/>
      <c r="N6" s="37"/>
      <c r="O6" s="34"/>
      <c r="P6" s="35"/>
      <c r="Q6" s="93"/>
      <c r="R6" s="68" t="s">
        <v>40</v>
      </c>
      <c r="S6" s="46"/>
      <c r="T6" s="39">
        <f t="shared" ref="T6" si="0">IF(ISBLANK(N6),G6,N6)</f>
        <v>150</v>
      </c>
      <c r="U6" s="17">
        <f t="shared" ref="U6" si="1">24*P6+Q6</f>
        <v>0</v>
      </c>
      <c r="V6" s="128" cm="1">
        <f t="array" ref="V6">_xlfn.IFS(ISBLANK(O6),0,O6="Fiber",40,O6="Fixed Wireless",20,O6="Copper",10)</f>
        <v>0</v>
      </c>
      <c r="W6" s="18">
        <f t="shared" ref="W6" si="2">J6</f>
        <v>10</v>
      </c>
      <c r="X6" s="18">
        <f>K6</f>
        <v>50</v>
      </c>
    </row>
    <row r="7" spans="1:24" ht="46.9">
      <c r="A7" s="109">
        <v>2</v>
      </c>
      <c r="B7" s="60" t="s">
        <v>41</v>
      </c>
      <c r="C7" s="148" t="s">
        <v>42</v>
      </c>
      <c r="D7" s="143" t="s">
        <v>43</v>
      </c>
      <c r="E7" s="100" t="s">
        <v>44</v>
      </c>
      <c r="F7" s="89" t="s">
        <v>30</v>
      </c>
      <c r="G7" s="89">
        <v>150</v>
      </c>
      <c r="H7" s="145" t="s">
        <v>38</v>
      </c>
      <c r="I7" s="52" t="s">
        <v>32</v>
      </c>
      <c r="J7" s="132">
        <v>10</v>
      </c>
      <c r="K7" s="142">
        <v>50</v>
      </c>
      <c r="L7" s="56"/>
      <c r="M7" s="16"/>
      <c r="N7" s="57">
        <v>150</v>
      </c>
      <c r="O7" s="58" t="s">
        <v>45</v>
      </c>
      <c r="P7" s="59">
        <v>1800</v>
      </c>
      <c r="Q7" s="44">
        <v>600</v>
      </c>
      <c r="R7" s="69" t="s">
        <v>40</v>
      </c>
      <c r="S7" s="47">
        <v>2750</v>
      </c>
      <c r="T7" s="39">
        <f t="shared" ref="T7:T9" si="3">IF(ISBLANK(N7),G7,N7)</f>
        <v>150</v>
      </c>
      <c r="U7" s="17">
        <f t="shared" ref="U7:U9" si="4">24*P7+Q7</f>
        <v>43800</v>
      </c>
      <c r="V7" s="128" cm="1">
        <f t="array" ref="V7">_xlfn.IFS(ISBLANK(O7),0,O7="Fiber",40,O7="Fixed Wireless",20,O7="Copper",10)</f>
        <v>40</v>
      </c>
      <c r="W7" s="18">
        <f t="shared" ref="W7:W9" si="5">J7</f>
        <v>10</v>
      </c>
      <c r="X7" s="18" t="e">
        <f>#REF!</f>
        <v>#REF!</v>
      </c>
    </row>
    <row r="8" spans="1:24" ht="109.15">
      <c r="A8" s="109">
        <v>3</v>
      </c>
      <c r="B8" s="19" t="s">
        <v>46</v>
      </c>
      <c r="C8" s="149" t="s">
        <v>47</v>
      </c>
      <c r="D8" s="20" t="s">
        <v>48</v>
      </c>
      <c r="E8" s="20" t="s">
        <v>49</v>
      </c>
      <c r="F8" s="20" t="s">
        <v>30</v>
      </c>
      <c r="G8" s="20">
        <v>130</v>
      </c>
      <c r="H8" s="146" t="s">
        <v>50</v>
      </c>
      <c r="I8" s="19" t="s">
        <v>32</v>
      </c>
      <c r="J8" s="131">
        <v>10</v>
      </c>
      <c r="K8" s="22">
        <v>50</v>
      </c>
      <c r="L8" s="23"/>
      <c r="M8" s="16"/>
      <c r="N8" s="99">
        <v>130</v>
      </c>
      <c r="O8" s="92" t="s">
        <v>45</v>
      </c>
      <c r="P8" s="92">
        <v>450</v>
      </c>
      <c r="Q8" s="93">
        <v>725</v>
      </c>
      <c r="R8" s="68" t="s">
        <v>40</v>
      </c>
      <c r="S8" s="144">
        <v>1375</v>
      </c>
      <c r="T8" s="39">
        <f t="shared" si="3"/>
        <v>130</v>
      </c>
      <c r="U8" s="17">
        <f t="shared" si="4"/>
        <v>11525</v>
      </c>
      <c r="V8" s="128" cm="1">
        <f t="array" ref="V8">_xlfn.IFS(ISBLANK(O8),0,O8="Fiber",40,O8="Fixed Wireless",20,O8="Copper",10)</f>
        <v>40</v>
      </c>
      <c r="W8" s="18">
        <f t="shared" si="5"/>
        <v>10</v>
      </c>
      <c r="X8" s="18">
        <f t="shared" ref="X8:X9" si="6">K8</f>
        <v>50</v>
      </c>
    </row>
    <row r="9" spans="1:24" ht="62.45">
      <c r="A9" s="109">
        <v>4</v>
      </c>
      <c r="B9" s="60" t="s">
        <v>51</v>
      </c>
      <c r="C9" s="61" t="s">
        <v>52</v>
      </c>
      <c r="D9" s="53" t="s">
        <v>53</v>
      </c>
      <c r="E9" s="61" t="s">
        <v>54</v>
      </c>
      <c r="F9" s="61" t="s">
        <v>30</v>
      </c>
      <c r="G9" s="61">
        <v>150</v>
      </c>
      <c r="H9" s="62" t="s">
        <v>50</v>
      </c>
      <c r="I9" s="60" t="s">
        <v>32</v>
      </c>
      <c r="J9" s="133">
        <v>10</v>
      </c>
      <c r="K9" s="63">
        <v>50</v>
      </c>
      <c r="L9" s="56" t="s">
        <v>55</v>
      </c>
      <c r="M9" s="16"/>
      <c r="N9" s="57"/>
      <c r="O9" s="58"/>
      <c r="P9" s="59"/>
      <c r="Q9" s="44"/>
      <c r="R9" s="69" t="s">
        <v>40</v>
      </c>
      <c r="S9" s="47"/>
      <c r="T9" s="39">
        <f t="shared" si="3"/>
        <v>150</v>
      </c>
      <c r="U9" s="17">
        <f t="shared" si="4"/>
        <v>0</v>
      </c>
      <c r="V9" s="128" cm="1">
        <f t="array" ref="V9">_xlfn.IFS(ISBLANK(O9),0,O9="Fiber",40,O9="Fixed Wireless",20,O9="Copper",10)</f>
        <v>0</v>
      </c>
      <c r="W9" s="18">
        <f t="shared" si="5"/>
        <v>10</v>
      </c>
      <c r="X9" s="18">
        <f t="shared" si="6"/>
        <v>50</v>
      </c>
    </row>
    <row r="10" spans="1:24" ht="124.9">
      <c r="A10" s="109">
        <v>5</v>
      </c>
      <c r="B10" s="94" t="s">
        <v>56</v>
      </c>
      <c r="C10" s="150" t="s">
        <v>57</v>
      </c>
      <c r="D10" s="95" t="s">
        <v>58</v>
      </c>
      <c r="E10" s="95" t="s">
        <v>59</v>
      </c>
      <c r="F10" s="95" t="s">
        <v>30</v>
      </c>
      <c r="G10" s="95">
        <v>150</v>
      </c>
      <c r="H10" s="147" t="s">
        <v>50</v>
      </c>
      <c r="I10" s="94" t="s">
        <v>32</v>
      </c>
      <c r="J10" s="130">
        <v>10</v>
      </c>
      <c r="K10" s="97">
        <v>50</v>
      </c>
      <c r="L10" s="98" t="s">
        <v>60</v>
      </c>
      <c r="M10" s="16"/>
      <c r="N10" s="99">
        <v>150</v>
      </c>
      <c r="O10" s="92" t="s">
        <v>61</v>
      </c>
      <c r="P10" s="92">
        <v>575</v>
      </c>
      <c r="Q10" s="93">
        <v>600</v>
      </c>
      <c r="R10" s="68" t="s">
        <v>40</v>
      </c>
      <c r="S10" s="144">
        <v>925</v>
      </c>
      <c r="T10" s="39">
        <f t="shared" ref="T10:T60" si="7">IF(ISBLANK(N10),G10,N10)</f>
        <v>150</v>
      </c>
      <c r="U10" s="17">
        <f t="shared" ref="U10:U60" si="8">24*P10+Q10</f>
        <v>14400</v>
      </c>
      <c r="V10" s="128" cm="1">
        <f t="array" ref="V10">_xlfn.IFS(ISBLANK(O10),0,O10="Fiber",40,O10="Fixed Wireless",20,O10="Copper",10)</f>
        <v>10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578694E5-3D49-49C7-AFF4-22BE1F1D926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2024-10-16T20:37:37Z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