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59F4E29B-E69A-4A43-8F50-A455BB3EB039}"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9" l="1"/>
  <c r="W20" i="19"/>
  <c r="V20" i="19" a="1"/>
  <c r="V20" i="19" s="1"/>
  <c r="T20" i="19"/>
  <c r="U20" i="19" s="1"/>
  <c r="X19" i="19"/>
  <c r="W19" i="19"/>
  <c r="V19" i="19" a="1"/>
  <c r="V19" i="19" s="1"/>
  <c r="T19" i="19"/>
  <c r="U19" i="19" s="1"/>
  <c r="X18" i="19"/>
  <c r="W18" i="19"/>
  <c r="V18" i="19" a="1"/>
  <c r="V18" i="19" s="1"/>
  <c r="T18" i="19"/>
  <c r="U18" i="19" s="1"/>
  <c r="X17" i="19"/>
  <c r="W17" i="19"/>
  <c r="V17" i="19" a="1"/>
  <c r="V17" i="19" s="1"/>
  <c r="T17" i="19"/>
  <c r="U17" i="19" s="1"/>
  <c r="X16" i="19"/>
  <c r="W16" i="19"/>
  <c r="V16" i="19" a="1"/>
  <c r="V16" i="19" s="1"/>
  <c r="T16" i="19"/>
  <c r="U16" i="19" s="1"/>
  <c r="X15" i="19"/>
  <c r="W15" i="19"/>
  <c r="V15" i="19" a="1"/>
  <c r="V15" i="19" s="1"/>
  <c r="T15" i="19"/>
  <c r="U15" i="19" s="1"/>
  <c r="X14" i="19"/>
  <c r="W14" i="19"/>
  <c r="V14" i="19" a="1"/>
  <c r="V14" i="19" s="1"/>
  <c r="T14" i="19"/>
  <c r="U14" i="19" s="1"/>
  <c r="X13" i="19"/>
  <c r="W13" i="19"/>
  <c r="V13" i="19" a="1"/>
  <c r="V13" i="19" s="1"/>
  <c r="T13" i="19"/>
  <c r="U13" i="19" s="1"/>
  <c r="X12" i="19"/>
  <c r="W12" i="19"/>
  <c r="V12" i="19" a="1"/>
  <c r="V12" i="19" s="1"/>
  <c r="T12" i="19"/>
  <c r="U12" i="19" s="1"/>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<sst xmlns="http://schemas.openxmlformats.org/spreadsheetml/2006/main" count="163" uniqueCount="109">
  <si>
    <t>Evaluation Model for Solicitation Number 25-RFQ-023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</si>
  <si>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</si>
  <si>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</si>
  <si>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</si>
  <si>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</si>
  <si>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</si>
  <si>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</si>
  <si>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</si>
  <si>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</si>
  <si>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</si>
  <si>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</si>
  <si>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</si>
  <si>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</si>
  <si>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</si>
  <si>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</si>
  <si>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</si>
  <si>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</si>
  <si>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</si>
  <si>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</si>
  <si>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</si>
  <si>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</si>
  <si>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</si>
  <si>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</si>
  <si>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</si>
  <si>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</si>
  <si>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</si>
  <si>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</si>
  <si>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</si>
  <si>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</si>
  <si>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</si>
  <si>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</si>
  <si>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</si>
  <si>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</si>
  <si>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</si>
  <si>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DSHS1033-S</t>
  </si>
  <si>
    <t>2320 S Salnave Rd                                                                      Medical Lake, WA 99022</t>
  </si>
  <si>
    <t>Liz Leona
360-789-9211
liz.leona@dshs.wa.gov</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</si>
  <si>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</si>
  <si>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1000M (1G)</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</si>
  <si>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</si>
  <si>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DFWREG1</t>
  </si>
  <si>
    <t>2315 N. Discovery Place
Spokane Valley, WA 99216</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</si>
  <si>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</si>
  <si>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Install extended handoff per attached site map (DFWREG1 Floor plan.pdf) and LCON guidance.</t>
  </si>
  <si>
    <t>1G</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</si>
  <si>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</si>
  <si>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DSHS4059-S</t>
  </si>
  <si>
    <t>1033 SW 152 St                                                                        Burien, WA 98166-1845</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</si>
  <si>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</si>
  <si>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</si>
  <si>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DSHS2022-S</t>
  </si>
  <si>
    <t xml:space="preserve">609 Speyers Road                                                                          Selah, WA 98942 </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</si>
  <si>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</si>
  <si>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</si>
  <si>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</si>
  <si>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</si>
  <si>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</si>
  <si>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</si>
  <si>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</si>
  <si>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12910 Totem Lake Blvd NE, Suite 215                                    Kirkland, WA 98034</t>
  </si>
  <si>
    <r>
      <t xml:space="preserve">Install extended handoff to </t>
    </r>
    <r>
      <rPr>
        <strike/>
        <sz val="12"/>
        <rFont val="Calibri"/>
        <family val="2"/>
        <scheme val="minor"/>
      </rPr>
      <t>LAN Room #216</t>
    </r>
    <r>
      <rPr>
        <sz val="12"/>
        <rFont val="Calibri"/>
        <family val="2"/>
        <scheme val="minor"/>
      </rPr>
      <t xml:space="preserve"> </t>
    </r>
    <r>
      <rPr>
        <u/>
        <sz val="12"/>
        <color rgb="FFFF0000"/>
        <rFont val="Calibri"/>
        <family val="2"/>
        <scheme val="minor"/>
      </rPr>
      <t>LAN Room #217</t>
    </r>
    <r>
      <rPr>
        <sz val="12"/>
        <rFont val="Calibri"/>
        <family val="2"/>
        <scheme val="minor"/>
      </rPr>
      <t>, refer to the attached site map (</t>
    </r>
    <r>
      <rPr>
        <sz val="12"/>
        <color theme="1"/>
        <rFont val="Calibri"/>
        <family val="2"/>
        <scheme val="minor"/>
      </rPr>
      <t>DSHS4060_New Kirkland floor map).pdf</t>
    </r>
    <r>
      <rPr>
        <sz val="12"/>
        <rFont val="Calibri"/>
        <family val="2"/>
        <scheme val="minor"/>
      </rPr>
      <t xml:space="preserve">). Demarc/Vendor NID/Ethernet switch to be located no further than 10 feet from DSHS router. </t>
    </r>
    <r>
      <rPr>
        <sz val="12"/>
        <color theme="1"/>
        <rFont val="Calibri"/>
        <family val="2"/>
        <scheme val="minor"/>
      </rPr>
      <t xml:space="preserve">The existing building will be renovated with </t>
    </r>
    <r>
      <rPr>
        <strike/>
        <sz val="12"/>
        <color theme="1"/>
        <rFont val="Calibri"/>
        <family val="2"/>
        <scheme val="minor"/>
      </rPr>
      <t>the anticipated start date of March 2025,</t>
    </r>
    <r>
      <rPr>
        <sz val="12"/>
        <color theme="1"/>
        <rFont val="Calibri"/>
        <family val="2"/>
        <scheme val="minor"/>
      </rPr>
      <t xml:space="preserve"> </t>
    </r>
    <r>
      <rPr>
        <u/>
        <sz val="12"/>
        <color rgb="FFFF0000"/>
        <rFont val="Calibri"/>
        <family val="2"/>
        <scheme val="minor"/>
      </rPr>
      <t>an estimated completion date for the room in late May / early June,</t>
    </r>
    <r>
      <rPr>
        <sz val="12"/>
        <color theme="1"/>
        <rFont val="Calibri"/>
        <family val="2"/>
        <scheme val="minor"/>
      </rPr>
      <t xml:space="preserve"> to accommodate the new DSHS suite on the 2nd floor. </t>
    </r>
    <r>
      <rPr>
        <u/>
        <sz val="12"/>
        <color rgb="FFFF0000"/>
        <rFont val="Calibri"/>
        <family val="2"/>
        <scheme val="minor"/>
      </rPr>
      <t>Customer requests circuit duplex setting should be set to "auto negotiate."</t>
    </r>
  </si>
  <si>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</si>
  <si>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</si>
  <si>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</si>
  <si>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</si>
  <si>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N/A</t>
  </si>
  <si>
    <t>VE-SEA1706 / DOCSEA8 / LTS-DOCSEA8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</si>
  <si>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</si>
  <si>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</si>
  <si>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</si>
  <si>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</si>
  <si>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</si>
  <si>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</si>
  <si>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</si>
  <si>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</si>
  <si>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VE-AUB1701 / DOCAUB1 / ESD1711 / LTS-DOCAUB1</t>
  </si>
  <si>
    <t>2707 I St NE, Suite A
Auburn, WA 98002-2411</t>
  </si>
  <si>
    <t>Erwin Cabrera
360-725-8505
ecabrera@doc1.wa.gov</t>
  </si>
  <si>
    <t>Install extended handoff. Circuit to terminate in the IT Room (Room 3 along hallway) in suite A.  (AS per site map DOCAUB1 - Site Map.pdf)  Copper handoff needed and there is room in the Rack for vendor equipment.</t>
  </si>
  <si>
    <t>200M</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</si>
  <si>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</si>
  <si>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LNITUK</t>
  </si>
  <si>
    <t>12806 Gateway Dr. S.
Tukwilla, WA 98168-3311</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</si>
  <si>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</si>
  <si>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</si>
  <si>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</si>
  <si>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</si>
  <si>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ESD2901</t>
  </si>
  <si>
    <t>2005 East College Way
Mt. Vernon, WA 98273-2310</t>
  </si>
  <si>
    <t>Eric Wojtach
360-706-3261
eric.wojtach@esd.wa.gov
Site Contact:
Phil Stevens 360-391-3046</t>
  </si>
  <si>
    <t>Ticket for a new 100M circuit.  Please extend/install the circuit to the second floor demarc room within 10' of the customers current equipment.  Site Map forthcoming.  Install extended handoff per attached site map (DOLC0518 Floor plan.pdf)</t>
  </si>
  <si>
    <t>40, 20, 10</t>
  </si>
  <si>
    <t>please install an extended handoff to within 10' of the customers current demarc.  Upon completion we need pictures of the room and the vendor nid in coorelation to the customers equipment.</t>
  </si>
  <si>
    <t>LNISLV</t>
  </si>
  <si>
    <t>10049 Kitsap Mall Boulevard NW, Suite 100
Silverdale, WA 98383-8901</t>
  </si>
  <si>
    <t>Erin Walick.
564-203-6333
weri235@lni.wa.gov
Site Contact: Bryan Head
253-442-5320
heac235@LNI.WA.GOV
Building Contact: Jeff Coombe
jeff@jcmpm.com
(360) 620-5300</t>
  </si>
  <si>
    <t>New 1 Gig circuit.  Would like it extended into the LAN room, within 10' of the customers current router (as per site map LNISLV sitemap 2025.png)</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</si>
  <si>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</si>
  <si>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</si>
  <si>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</si>
  <si>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</si>
  <si>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</si>
  <si>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</si>
  <si>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</si>
  <si>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</si>
  <si>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</si>
  <si>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New 1 Gig circuit.  Would like it extended to the LAN Room within 10' of the customers current equipment. Install extended handoff per attached site map (PE-UNG3901 - ECYCROYAK - Site Map.pdf)</t>
  </si>
  <si>
    <t xml:space="preserve">Please install an extended handoff to within 10' of the customers current equipment.  Upon comnpletion we will need pictures of the room and the vendor nid in coorelation to the customers current equioment.  </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</si>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</sst>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4" fillId="4" borderId="8" xfId="0" applyFont="1" applyFill="1" applyBorder="1" applyAlignment="1">
      <alignment horizontal="left" vertical="top" wrapText="1"/>
    </xf>
    <xf numFmtId="7" fontId="2" fillId="40" borderId="36"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60" zoomScaleNormal="60" workbookViewId="0">
      <selection activeCell="R11" sqref="R11"/>
    </sheetView>
  </sheetViews>
  <sheetFormatPr defaultRowHeight="14.5" x14ac:dyDescent="0.35"/>
  <cols>
    <col min="1" max="1" width="4" style="109" customWidth="1"/>
    <col min="2" max="2" width="18.5429687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16" max="16" width="11.453125" customWidth="1"/>
    <col min="17" max="17" width="13.26953125" customWidth="1"/>
    <col min="20" max="20" width="9.7265625" customWidth="1"/>
    <col min="21" max="21" width="12.54296875" customWidth="1"/>
    <col min="22" max="22" width="16" style="127" customWidth="1"/>
    <col min="23" max="23" width="17.7265625" customWidth="1"/>
    <col min="24" max="24" width="14.7265625" customWidth="1"/>
  </cols>
  <sheetData>
    <row r="1" spans="1:24" ht="28" customHeight="1" thickBot="1" x14ac:dyDescent="0.4">
      <c r="A1" s="106" t="s">
        <v>0</v>
      </c>
      <c r="B1" s="11"/>
      <c r="C1" s="11"/>
      <c r="D1" s="11"/>
      <c r="E1" s="11"/>
      <c r="F1" s="11"/>
      <c r="G1" s="11"/>
      <c r="H1" s="11"/>
      <c r="I1" s="11"/>
      <c r="J1" s="11"/>
      <c r="K1" s="11"/>
      <c r="L1" s="11"/>
      <c r="M1" s="15"/>
      <c r="N1" s="15"/>
      <c r="O1" s="1"/>
      <c r="P1" s="1"/>
      <c r="Q1" s="2"/>
      <c r="R1" s="2"/>
      <c r="S1" s="2"/>
      <c r="T1" s="3"/>
      <c r="U1" s="3"/>
      <c r="V1" s="122"/>
      <c r="W1" s="15"/>
      <c r="X1" s="15"/>
    </row>
    <row r="2" spans="1:24" ht="17.5" customHeight="1" thickBot="1" x14ac:dyDescent="0.4">
      <c r="A2" s="107"/>
      <c r="B2" s="105" t="s">
        <v>1</v>
      </c>
      <c r="C2" s="4"/>
      <c r="D2" s="4"/>
      <c r="E2" s="4"/>
      <c r="F2" s="4"/>
      <c r="G2" s="4"/>
      <c r="H2" s="4"/>
      <c r="I2" s="4"/>
      <c r="J2" s="4"/>
      <c r="K2" s="4"/>
      <c r="L2" s="5"/>
      <c r="M2" s="16"/>
      <c r="N2" s="150" t="s">
        <v>2</v>
      </c>
      <c r="O2" s="151"/>
      <c r="P2" s="151"/>
      <c r="Q2" s="151"/>
      <c r="R2" s="151"/>
      <c r="S2" s="152"/>
      <c r="T2" s="6"/>
      <c r="U2" s="6"/>
      <c r="V2" s="123"/>
      <c r="W2" s="15"/>
      <c r="X2" s="15"/>
    </row>
    <row r="3" spans="1:24" ht="50.15" customHeight="1" thickBot="1" x14ac:dyDescent="0.4">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x14ac:dyDescent="0.4">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42" t="s">
        <v>23</v>
      </c>
      <c r="U4" s="142" t="s">
        <v>24</v>
      </c>
      <c r="V4" s="124" t="s">
        <v>25</v>
      </c>
      <c r="W4" s="142" t="s">
        <v>14</v>
      </c>
      <c r="X4" s="142" t="s">
        <v>15</v>
      </c>
    </row>
    <row r="5" spans="1:24" ht="69.75" customHeight="1" thickTop="1" x14ac:dyDescent="0.35">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124" x14ac:dyDescent="0.35">
      <c r="A6" s="107">
        <v>1</v>
      </c>
      <c r="B6" s="93" t="s">
        <v>34</v>
      </c>
      <c r="C6" s="94" t="s">
        <v>35</v>
      </c>
      <c r="D6" s="94" t="s">
        <v>36</v>
      </c>
      <c r="E6" s="94" t="s">
        <v>37</v>
      </c>
      <c r="F6" s="94" t="s">
        <v>30</v>
      </c>
      <c r="G6" s="94">
        <v>250</v>
      </c>
      <c r="H6" s="95" t="s">
        <v>38</v>
      </c>
      <c r="I6" s="19" t="s">
        <v>32</v>
      </c>
      <c r="J6" s="129">
        <v>10</v>
      </c>
      <c r="K6" s="22">
        <v>50</v>
      </c>
      <c r="L6" s="23" t="s">
        <v>39</v>
      </c>
      <c r="M6" s="16"/>
      <c r="N6" s="37"/>
      <c r="O6" s="34"/>
      <c r="P6" s="35"/>
      <c r="Q6" s="92"/>
      <c r="R6" s="138"/>
      <c r="S6" s="45"/>
      <c r="T6" s="39">
        <f t="shared" ref="T6" si="0">IF(ISBLANK(N6),G6,N6)</f>
        <v>250</v>
      </c>
      <c r="U6" s="17">
        <f t="shared" ref="U6" si="1">24*P6+Q6</f>
        <v>0</v>
      </c>
      <c r="V6" s="126" cm="1">
        <f t="array" ref="V6">_xlfn.IFS(ISBLANK(O6),0,O6="Fiber",40,O6="Fixed Wireless",20,O6="Copper",10)</f>
        <v>0</v>
      </c>
      <c r="W6" s="18">
        <f t="shared" ref="W6" si="2">J6</f>
        <v>10</v>
      </c>
      <c r="X6" s="18">
        <f t="shared" ref="X6" si="3">K6</f>
        <v>50</v>
      </c>
    </row>
    <row r="7" spans="1:24" ht="170.5" x14ac:dyDescent="0.35">
      <c r="A7" s="107">
        <v>2</v>
      </c>
      <c r="B7" s="59" t="s">
        <v>40</v>
      </c>
      <c r="C7" s="99" t="s">
        <v>41</v>
      </c>
      <c r="D7" s="141" t="s">
        <v>42</v>
      </c>
      <c r="E7" s="99" t="s">
        <v>43</v>
      </c>
      <c r="F7" s="88" t="s">
        <v>30</v>
      </c>
      <c r="G7" s="88">
        <v>150</v>
      </c>
      <c r="H7" s="100" t="s">
        <v>44</v>
      </c>
      <c r="I7" s="51" t="s">
        <v>32</v>
      </c>
      <c r="J7" s="130">
        <v>10</v>
      </c>
      <c r="K7" s="54">
        <v>50</v>
      </c>
      <c r="L7" s="55" t="s">
        <v>45</v>
      </c>
      <c r="M7" s="16"/>
      <c r="N7" s="56"/>
      <c r="O7" s="57"/>
      <c r="P7" s="58"/>
      <c r="Q7" s="43"/>
      <c r="R7" s="71"/>
      <c r="S7" s="46"/>
      <c r="T7" s="39">
        <f t="shared" ref="T7:T9" si="4">IF(ISBLANK(N7),G7,N7)</f>
        <v>150</v>
      </c>
      <c r="U7" s="17">
        <f t="shared" ref="U7:U9" si="5">24*P7+Q7</f>
        <v>0</v>
      </c>
      <c r="V7" s="126" cm="1">
        <f t="array" ref="V7">_xlfn.IFS(ISBLANK(O7),0,O7="Fiber",40,O7="Fixed Wireless",20,O7="Copper",10)</f>
        <v>0</v>
      </c>
      <c r="W7" s="18">
        <f t="shared" ref="W7:W9" si="6">J7</f>
        <v>10</v>
      </c>
      <c r="X7" s="18">
        <f t="shared" ref="X7:X9" si="7">K7</f>
        <v>50</v>
      </c>
    </row>
    <row r="8" spans="1:24" ht="155" x14ac:dyDescent="0.35">
      <c r="A8" s="107">
        <v>3</v>
      </c>
      <c r="B8" s="93" t="s">
        <v>46</v>
      </c>
      <c r="C8" s="94" t="s">
        <v>47</v>
      </c>
      <c r="D8" s="94" t="s">
        <v>36</v>
      </c>
      <c r="E8" s="94" t="s">
        <v>48</v>
      </c>
      <c r="F8" s="94" t="s">
        <v>30</v>
      </c>
      <c r="G8" s="94">
        <v>250</v>
      </c>
      <c r="H8" s="95" t="s">
        <v>38</v>
      </c>
      <c r="I8" s="93" t="s">
        <v>32</v>
      </c>
      <c r="J8" s="128">
        <v>10</v>
      </c>
      <c r="K8" s="96">
        <v>50</v>
      </c>
      <c r="L8" s="97" t="s">
        <v>49</v>
      </c>
      <c r="M8" s="16"/>
      <c r="N8" s="98"/>
      <c r="O8" s="91"/>
      <c r="P8" s="91"/>
      <c r="Q8" s="92"/>
      <c r="R8" s="45"/>
      <c r="S8" s="139"/>
      <c r="T8" s="39">
        <f t="shared" si="4"/>
        <v>250</v>
      </c>
      <c r="U8" s="17">
        <f t="shared" si="5"/>
        <v>0</v>
      </c>
      <c r="V8" s="126" cm="1">
        <f t="array" ref="V8">_xlfn.IFS(ISBLANK(O8),0,O8="Fiber",40,O8="Fixed Wireless",20,O8="Copper",10)</f>
        <v>0</v>
      </c>
      <c r="W8" s="18">
        <f t="shared" si="6"/>
        <v>10</v>
      </c>
      <c r="X8" s="18">
        <f t="shared" si="7"/>
        <v>50</v>
      </c>
    </row>
    <row r="9" spans="1:24" ht="124" x14ac:dyDescent="0.35">
      <c r="A9" s="107">
        <v>4</v>
      </c>
      <c r="B9" s="59" t="s">
        <v>50</v>
      </c>
      <c r="C9" s="60" t="s">
        <v>51</v>
      </c>
      <c r="D9" s="52" t="s">
        <v>36</v>
      </c>
      <c r="E9" s="60" t="s">
        <v>52</v>
      </c>
      <c r="F9" s="60" t="s">
        <v>30</v>
      </c>
      <c r="G9" s="60">
        <v>150</v>
      </c>
      <c r="H9" s="61" t="s">
        <v>38</v>
      </c>
      <c r="I9" s="59" t="s">
        <v>32</v>
      </c>
      <c r="J9" s="131">
        <v>10</v>
      </c>
      <c r="K9" s="62">
        <v>50</v>
      </c>
      <c r="L9" s="55" t="s">
        <v>39</v>
      </c>
      <c r="M9" s="16"/>
      <c r="N9" s="56"/>
      <c r="O9" s="57"/>
      <c r="P9" s="58"/>
      <c r="Q9" s="43"/>
      <c r="R9" s="71"/>
      <c r="S9" s="71"/>
      <c r="T9" s="39">
        <f t="shared" si="4"/>
        <v>150</v>
      </c>
      <c r="U9" s="17">
        <f t="shared" si="5"/>
        <v>0</v>
      </c>
      <c r="V9" s="126" cm="1">
        <f t="array" ref="V9">_xlfn.IFS(ISBLANK(O9),0,O9="Fiber",40,O9="Fixed Wireless",20,O9="Copper",10)</f>
        <v>0</v>
      </c>
      <c r="W9" s="18">
        <f t="shared" si="6"/>
        <v>10</v>
      </c>
      <c r="X9" s="18">
        <f t="shared" si="7"/>
        <v>50</v>
      </c>
    </row>
    <row r="10" spans="1:24" ht="93" x14ac:dyDescent="0.35">
      <c r="A10" s="107">
        <v>5</v>
      </c>
      <c r="B10" s="93" t="s">
        <v>53</v>
      </c>
      <c r="C10" s="94" t="s">
        <v>54</v>
      </c>
      <c r="D10" s="94" t="s">
        <v>36</v>
      </c>
      <c r="E10" s="94" t="s">
        <v>55</v>
      </c>
      <c r="F10" s="94" t="s">
        <v>30</v>
      </c>
      <c r="G10" s="94">
        <v>300</v>
      </c>
      <c r="H10" s="95" t="s">
        <v>56</v>
      </c>
      <c r="I10" s="93" t="s">
        <v>32</v>
      </c>
      <c r="J10" s="128">
        <v>10</v>
      </c>
      <c r="K10" s="96">
        <v>50</v>
      </c>
      <c r="L10" s="97" t="s">
        <v>57</v>
      </c>
      <c r="M10" s="16"/>
      <c r="N10" s="98"/>
      <c r="O10" s="91"/>
      <c r="P10" s="91"/>
      <c r="Q10" s="92"/>
      <c r="R10" s="138"/>
      <c r="S10" s="139"/>
      <c r="T10" s="39">
        <f t="shared" ref="T10:T60" si="8">IF(ISBLANK(N10),G10,N10)</f>
        <v>300</v>
      </c>
      <c r="U10" s="17">
        <f t="shared" ref="U10:U60" si="9">24*P10+Q10</f>
        <v>0</v>
      </c>
      <c r="V10" s="126" cm="1">
        <f t="array" ref="V10">_xlfn.IFS(ISBLANK(O10),0,O10="Fiber",40,O10="Fixed Wireless",20,O10="Copper",10)</f>
        <v>0</v>
      </c>
      <c r="W10" s="18">
        <f t="shared" ref="W10:W60" si="10">J10</f>
        <v>10</v>
      </c>
      <c r="X10" s="18">
        <f t="shared" ref="X10:X20" si="11">K10</f>
        <v>50</v>
      </c>
    </row>
    <row r="11" spans="1:24" ht="132" customHeight="1" x14ac:dyDescent="0.35">
      <c r="A11" s="107">
        <v>6</v>
      </c>
      <c r="B11" s="86" t="s">
        <v>58</v>
      </c>
      <c r="C11" s="99" t="s">
        <v>59</v>
      </c>
      <c r="D11" s="99" t="s">
        <v>36</v>
      </c>
      <c r="E11" s="99" t="s">
        <v>60</v>
      </c>
      <c r="F11" s="88" t="s">
        <v>30</v>
      </c>
      <c r="G11" s="88">
        <v>150</v>
      </c>
      <c r="H11" s="100" t="s">
        <v>56</v>
      </c>
      <c r="I11" s="86" t="s">
        <v>32</v>
      </c>
      <c r="J11" s="132">
        <v>10</v>
      </c>
      <c r="K11" s="101">
        <v>50</v>
      </c>
      <c r="L11" s="87" t="s">
        <v>57</v>
      </c>
      <c r="M11" s="16"/>
      <c r="N11" s="41"/>
      <c r="O11" s="42"/>
      <c r="P11" s="43"/>
      <c r="Q11" s="43"/>
      <c r="R11" s="69"/>
      <c r="S11" s="44"/>
      <c r="T11" s="39">
        <f t="shared" si="8"/>
        <v>150</v>
      </c>
      <c r="U11" s="17">
        <f t="shared" si="9"/>
        <v>0</v>
      </c>
      <c r="V11" s="126" cm="1">
        <f t="array" ref="V11">_xlfn.IFS(ISBLANK(O11),0,O11="Fiber",40,O11="Fixed Wireless",20,O11="Copper",10)</f>
        <v>0</v>
      </c>
      <c r="W11" s="18">
        <f t="shared" si="10"/>
        <v>10</v>
      </c>
      <c r="X11" s="18">
        <f t="shared" si="11"/>
        <v>50</v>
      </c>
    </row>
    <row r="12" spans="1:24" ht="93" x14ac:dyDescent="0.35">
      <c r="A12" s="107">
        <v>7</v>
      </c>
      <c r="B12" s="19" t="s">
        <v>61</v>
      </c>
      <c r="C12" s="30" t="s">
        <v>62</v>
      </c>
      <c r="D12" s="30" t="s">
        <v>63</v>
      </c>
      <c r="E12" s="30" t="s">
        <v>64</v>
      </c>
      <c r="F12" s="20" t="s">
        <v>30</v>
      </c>
      <c r="G12" s="20">
        <v>180</v>
      </c>
      <c r="H12" s="21" t="s">
        <v>56</v>
      </c>
      <c r="I12" s="19" t="s">
        <v>32</v>
      </c>
      <c r="J12" s="129">
        <v>10</v>
      </c>
      <c r="K12" s="22">
        <v>50</v>
      </c>
      <c r="L12" s="23"/>
      <c r="M12" s="16"/>
      <c r="N12" s="37"/>
      <c r="O12" s="34"/>
      <c r="P12" s="35"/>
      <c r="Q12" s="92"/>
      <c r="R12" s="67" t="s">
        <v>65</v>
      </c>
      <c r="S12" s="45"/>
      <c r="T12" s="39">
        <f t="shared" si="8"/>
        <v>180</v>
      </c>
      <c r="U12" s="17">
        <f t="shared" ref="U12:U20" si="12">IF(T12="NO BID","NO BID",24*P12+Q12)</f>
        <v>0</v>
      </c>
      <c r="V12" s="126" cm="1">
        <f t="array" ref="V12">_xlfn.IFS(ISBLANK(O12),0,O12="Fiber",40,O12="Fixed Wireless",20,O12="Copper",10)</f>
        <v>0</v>
      </c>
      <c r="W12" s="18">
        <f t="shared" si="10"/>
        <v>10</v>
      </c>
      <c r="X12" s="18">
        <f t="shared" si="11"/>
        <v>50</v>
      </c>
    </row>
    <row r="13" spans="1:24" ht="170.5" x14ac:dyDescent="0.35">
      <c r="A13" s="107">
        <v>8</v>
      </c>
      <c r="B13" s="86" t="s">
        <v>66</v>
      </c>
      <c r="C13" s="88" t="s">
        <v>67</v>
      </c>
      <c r="D13" s="88" t="s">
        <v>68</v>
      </c>
      <c r="E13" s="88" t="s">
        <v>69</v>
      </c>
      <c r="F13" s="88" t="s">
        <v>30</v>
      </c>
      <c r="G13" s="88">
        <v>180</v>
      </c>
      <c r="H13" s="100" t="s">
        <v>56</v>
      </c>
      <c r="I13" s="86" t="s">
        <v>32</v>
      </c>
      <c r="J13" s="132">
        <v>10</v>
      </c>
      <c r="K13" s="101">
        <v>50</v>
      </c>
      <c r="L13" s="87" t="s">
        <v>70</v>
      </c>
      <c r="M13" s="16"/>
      <c r="N13" s="56"/>
      <c r="O13" s="57"/>
      <c r="P13" s="58"/>
      <c r="Q13" s="43"/>
      <c r="R13" s="68" t="s">
        <v>65</v>
      </c>
      <c r="S13" s="46"/>
      <c r="T13" s="39">
        <f t="shared" si="8"/>
        <v>180</v>
      </c>
      <c r="U13" s="17">
        <f t="shared" si="12"/>
        <v>0</v>
      </c>
      <c r="V13" s="126" cm="1">
        <f t="array" ref="V13">_xlfn.IFS(ISBLANK(O13),0,O13="Fiber",40,O13="Fixed Wireless",20,O13="Copper",10)</f>
        <v>0</v>
      </c>
      <c r="W13" s="18">
        <f t="shared" si="10"/>
        <v>10</v>
      </c>
      <c r="X13" s="18">
        <f t="shared" si="11"/>
        <v>50</v>
      </c>
    </row>
    <row r="14" spans="1:24" ht="46.5" x14ac:dyDescent="0.35">
      <c r="A14" s="107">
        <v>9</v>
      </c>
      <c r="B14" s="19" t="s">
        <v>71</v>
      </c>
      <c r="C14" s="20" t="s">
        <v>72</v>
      </c>
      <c r="D14" s="20" t="s">
        <v>73</v>
      </c>
      <c r="E14" s="20" t="s">
        <v>74</v>
      </c>
      <c r="F14" s="20" t="s">
        <v>30</v>
      </c>
      <c r="G14" s="20">
        <v>180</v>
      </c>
      <c r="H14" s="21" t="s">
        <v>56</v>
      </c>
      <c r="I14" s="19" t="s">
        <v>32</v>
      </c>
      <c r="J14" s="129">
        <v>10</v>
      </c>
      <c r="K14" s="22">
        <v>50</v>
      </c>
      <c r="L14" s="23"/>
      <c r="M14" s="16"/>
      <c r="N14" s="37"/>
      <c r="O14" s="34"/>
      <c r="P14" s="35"/>
      <c r="Q14" s="92"/>
      <c r="R14" s="67" t="s">
        <v>65</v>
      </c>
      <c r="S14" s="63"/>
      <c r="T14" s="39">
        <f t="shared" si="8"/>
        <v>180</v>
      </c>
      <c r="U14" s="17">
        <f t="shared" si="12"/>
        <v>0</v>
      </c>
      <c r="V14" s="126" cm="1">
        <f t="array" ref="V14">_xlfn.IFS(ISBLANK(O14),0,O14="Fiber",40,O14="Fixed Wireless",20,O14="Copper",10)</f>
        <v>0</v>
      </c>
      <c r="W14" s="18">
        <f t="shared" si="10"/>
        <v>10</v>
      </c>
      <c r="X14" s="18">
        <f t="shared" si="11"/>
        <v>50</v>
      </c>
    </row>
    <row r="15" spans="1:24" ht="145.5" customHeight="1" x14ac:dyDescent="0.35">
      <c r="A15" s="107">
        <v>10</v>
      </c>
      <c r="B15" s="24" t="s">
        <v>75</v>
      </c>
      <c r="C15" s="25" t="s">
        <v>76</v>
      </c>
      <c r="D15" s="25" t="s">
        <v>77</v>
      </c>
      <c r="E15" s="25" t="s">
        <v>78</v>
      </c>
      <c r="F15" s="25" t="s">
        <v>30</v>
      </c>
      <c r="G15" s="25">
        <v>150</v>
      </c>
      <c r="H15" s="26" t="s">
        <v>79</v>
      </c>
      <c r="I15" s="24" t="s">
        <v>32</v>
      </c>
      <c r="J15" s="133">
        <v>10</v>
      </c>
      <c r="K15" s="27">
        <v>50</v>
      </c>
      <c r="L15" s="25" t="s">
        <v>80</v>
      </c>
      <c r="M15" s="16"/>
      <c r="N15" s="56"/>
      <c r="O15" s="57"/>
      <c r="P15" s="58"/>
      <c r="Q15" s="43"/>
      <c r="R15" s="47"/>
      <c r="S15" s="64"/>
      <c r="T15" s="39">
        <f t="shared" si="8"/>
        <v>150</v>
      </c>
      <c r="U15" s="17">
        <f t="shared" si="12"/>
        <v>0</v>
      </c>
      <c r="V15" s="126" cm="1">
        <f t="array" ref="V15">_xlfn.IFS(ISBLANK(O15),0,O15="Fiber",40,O15="Fixed Wireless",20,O15="Copper",10)</f>
        <v>0</v>
      </c>
      <c r="W15" s="18">
        <f t="shared" si="10"/>
        <v>10</v>
      </c>
      <c r="X15" s="18">
        <f t="shared" si="11"/>
        <v>50</v>
      </c>
    </row>
    <row r="16" spans="1:24" ht="174" customHeight="1" x14ac:dyDescent="0.35">
      <c r="A16" s="107">
        <v>11</v>
      </c>
      <c r="B16" s="19" t="s">
        <v>81</v>
      </c>
      <c r="C16" s="20" t="s">
        <v>82</v>
      </c>
      <c r="D16" s="20" t="s">
        <v>83</v>
      </c>
      <c r="E16" s="20" t="s">
        <v>84</v>
      </c>
      <c r="F16" s="20" t="s">
        <v>30</v>
      </c>
      <c r="G16" s="20">
        <v>150</v>
      </c>
      <c r="H16" s="21" t="s">
        <v>85</v>
      </c>
      <c r="I16" s="19" t="s">
        <v>32</v>
      </c>
      <c r="J16" s="129">
        <v>10</v>
      </c>
      <c r="K16" s="22">
        <v>50</v>
      </c>
      <c r="L16" s="23" t="s">
        <v>86</v>
      </c>
      <c r="M16" s="16"/>
      <c r="N16" s="37"/>
      <c r="O16" s="34"/>
      <c r="P16" s="35"/>
      <c r="Q16" s="92"/>
      <c r="R16" s="102"/>
      <c r="S16" s="143" t="s">
        <v>65</v>
      </c>
      <c r="T16" s="39">
        <f t="shared" si="8"/>
        <v>150</v>
      </c>
      <c r="U16" s="17">
        <f t="shared" si="12"/>
        <v>0</v>
      </c>
      <c r="V16" s="126" cm="1">
        <f t="array" ref="V16">_xlfn.IFS(ISBLANK(O16),0,O16="Fiber",40,O16="Fixed Wireless",20,O16="Copper",10)</f>
        <v>0</v>
      </c>
      <c r="W16" s="18">
        <f t="shared" si="10"/>
        <v>10</v>
      </c>
      <c r="X16" s="18">
        <f t="shared" si="11"/>
        <v>50</v>
      </c>
    </row>
    <row r="17" spans="1:24" ht="99.65" customHeight="1" x14ac:dyDescent="0.35">
      <c r="A17" s="107">
        <v>12</v>
      </c>
      <c r="B17" s="24" t="s">
        <v>87</v>
      </c>
      <c r="C17" s="25" t="s">
        <v>88</v>
      </c>
      <c r="D17" s="25" t="s">
        <v>89</v>
      </c>
      <c r="E17" s="25" t="s">
        <v>90</v>
      </c>
      <c r="F17" s="25" t="s">
        <v>30</v>
      </c>
      <c r="G17" s="25">
        <v>150</v>
      </c>
      <c r="H17" s="26" t="s">
        <v>56</v>
      </c>
      <c r="I17" s="24" t="s">
        <v>91</v>
      </c>
      <c r="J17" s="133">
        <v>10</v>
      </c>
      <c r="K17" s="27">
        <v>50</v>
      </c>
      <c r="L17" s="28" t="s">
        <v>92</v>
      </c>
      <c r="M17" s="16"/>
      <c r="N17" s="56"/>
      <c r="O17" s="57"/>
      <c r="P17" s="58"/>
      <c r="Q17" s="43"/>
      <c r="R17" s="68" t="s">
        <v>65</v>
      </c>
      <c r="S17" s="46"/>
      <c r="T17" s="39">
        <f t="shared" si="8"/>
        <v>150</v>
      </c>
      <c r="U17" s="17">
        <f t="shared" si="12"/>
        <v>0</v>
      </c>
      <c r="V17" s="126" cm="1">
        <f t="array" ref="V17">_xlfn.IFS(ISBLANK(O17),0,O17="Fiber",40,O17="Fixed Wireless",20,O17="Copper",10)</f>
        <v>0</v>
      </c>
      <c r="W17" s="18">
        <f t="shared" si="10"/>
        <v>10</v>
      </c>
      <c r="X17" s="18">
        <f t="shared" si="11"/>
        <v>50</v>
      </c>
    </row>
    <row r="18" spans="1:24" ht="177.65" customHeight="1" x14ac:dyDescent="0.35">
      <c r="A18" s="107">
        <v>13</v>
      </c>
      <c r="B18" s="19" t="s">
        <v>93</v>
      </c>
      <c r="C18" s="20" t="s">
        <v>94</v>
      </c>
      <c r="D18" s="20" t="s">
        <v>95</v>
      </c>
      <c r="E18" s="20" t="s">
        <v>96</v>
      </c>
      <c r="F18" s="20" t="s">
        <v>30</v>
      </c>
      <c r="G18" s="20">
        <v>150</v>
      </c>
      <c r="H18" s="21" t="s">
        <v>97</v>
      </c>
      <c r="I18" s="19" t="s">
        <v>32</v>
      </c>
      <c r="J18" s="129">
        <v>10</v>
      </c>
      <c r="K18" s="22">
        <v>50</v>
      </c>
      <c r="L18" s="23" t="s">
        <v>98</v>
      </c>
      <c r="M18" s="16"/>
      <c r="N18" s="37"/>
      <c r="O18" s="34"/>
      <c r="P18" s="35"/>
      <c r="Q18" s="92"/>
      <c r="R18" s="40"/>
      <c r="S18" s="143" t="s">
        <v>65</v>
      </c>
      <c r="T18" s="14">
        <f t="shared" si="8"/>
        <v>150</v>
      </c>
      <c r="U18" s="17">
        <f t="shared" si="12"/>
        <v>0</v>
      </c>
      <c r="V18" s="126" cm="1">
        <f t="array" ref="V18">_xlfn.IFS(ISBLANK(O18),0,O18="Fiber",40,O18="Fixed Wireless",20,O18="Copper",10)</f>
        <v>0</v>
      </c>
      <c r="W18" s="18">
        <f t="shared" si="10"/>
        <v>10</v>
      </c>
      <c r="X18" s="18">
        <f t="shared" si="11"/>
        <v>50</v>
      </c>
    </row>
    <row r="19" spans="1:24" ht="170.5" x14ac:dyDescent="0.35">
      <c r="A19" s="107">
        <v>14</v>
      </c>
      <c r="B19" s="24" t="s">
        <v>99</v>
      </c>
      <c r="C19" s="25" t="s">
        <v>100</v>
      </c>
      <c r="D19" s="25" t="s">
        <v>101</v>
      </c>
      <c r="E19" s="25" t="s">
        <v>102</v>
      </c>
      <c r="F19" s="60" t="s">
        <v>30</v>
      </c>
      <c r="G19" s="60">
        <v>180</v>
      </c>
      <c r="H19" s="61" t="s">
        <v>56</v>
      </c>
      <c r="I19" s="59" t="s">
        <v>32</v>
      </c>
      <c r="J19" s="131">
        <v>10</v>
      </c>
      <c r="K19" s="62">
        <v>50</v>
      </c>
      <c r="L19" s="28" t="s">
        <v>70</v>
      </c>
      <c r="M19" s="16"/>
      <c r="N19" s="56"/>
      <c r="O19" s="57"/>
      <c r="P19" s="58"/>
      <c r="Q19" s="43"/>
      <c r="R19" s="68" t="s">
        <v>65</v>
      </c>
      <c r="S19" s="46"/>
      <c r="T19" s="39">
        <f t="shared" si="8"/>
        <v>180</v>
      </c>
      <c r="U19" s="17">
        <f t="shared" si="12"/>
        <v>0</v>
      </c>
      <c r="V19" s="126" cm="1">
        <f t="array" ref="V19">_xlfn.IFS(ISBLANK(O19),0,O19="Fiber",40,O19="Fixed Wireless",20,O19="Copper",10)</f>
        <v>0</v>
      </c>
      <c r="W19" s="18">
        <f t="shared" si="10"/>
        <v>10</v>
      </c>
      <c r="X19" s="18">
        <f t="shared" si="11"/>
        <v>50</v>
      </c>
    </row>
    <row r="20" spans="1:24" ht="191.5" customHeight="1" x14ac:dyDescent="0.35">
      <c r="A20" s="107">
        <v>15</v>
      </c>
      <c r="B20" s="19" t="s">
        <v>103</v>
      </c>
      <c r="C20" s="20" t="s">
        <v>104</v>
      </c>
      <c r="D20" s="20" t="s">
        <v>105</v>
      </c>
      <c r="E20" s="20" t="s">
        <v>106</v>
      </c>
      <c r="F20" s="20" t="s">
        <v>30</v>
      </c>
      <c r="G20" s="20">
        <v>150</v>
      </c>
      <c r="H20" s="21" t="s">
        <v>85</v>
      </c>
      <c r="I20" s="19" t="s">
        <v>32</v>
      </c>
      <c r="J20" s="129">
        <v>10</v>
      </c>
      <c r="K20" s="22">
        <v>50</v>
      </c>
      <c r="L20" s="23" t="s">
        <v>107</v>
      </c>
      <c r="M20" s="16"/>
      <c r="N20" s="37">
        <v>140</v>
      </c>
      <c r="O20" s="34" t="s">
        <v>108</v>
      </c>
      <c r="P20" s="35">
        <v>599</v>
      </c>
      <c r="Q20" s="92">
        <v>500</v>
      </c>
      <c r="R20" s="40">
        <v>550</v>
      </c>
      <c r="S20" s="143" t="s">
        <v>65</v>
      </c>
      <c r="T20" s="39">
        <f t="shared" si="8"/>
        <v>140</v>
      </c>
      <c r="U20" s="17">
        <f t="shared" si="12"/>
        <v>14876</v>
      </c>
      <c r="V20" s="126" cm="1">
        <f t="array" ref="V20">_xlfn.IFS(ISBLANK(O20),0,O20="Fiber",40,O20="Fixed Wireless",20,O20="Copper",10)</f>
        <v>40</v>
      </c>
      <c r="W20" s="18">
        <f t="shared" si="10"/>
        <v>10</v>
      </c>
      <c r="X20" s="18">
        <f t="shared" si="11"/>
        <v>50</v>
      </c>
    </row>
    <row r="21" spans="1:24" ht="20.149999999999999" customHeight="1" x14ac:dyDescent="0.35">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ref="X21:X32" si="13">K21</f>
        <v>0</v>
      </c>
    </row>
    <row r="22" spans="1:24" ht="20.149999999999999" customHeight="1" x14ac:dyDescent="0.35">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3"/>
        <v>0</v>
      </c>
    </row>
    <row r="23" spans="1:24" ht="20.149999999999999" customHeight="1" x14ac:dyDescent="0.35">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3"/>
        <v>0</v>
      </c>
    </row>
    <row r="24" spans="1:24" ht="20.149999999999999" customHeight="1" x14ac:dyDescent="0.35">
      <c r="A24" s="107">
        <v>19</v>
      </c>
      <c r="B24" s="19"/>
      <c r="C24" s="20"/>
      <c r="D24" s="20"/>
      <c r="E24" s="20"/>
      <c r="F24" s="20"/>
      <c r="G24" s="20"/>
      <c r="H24" s="21"/>
      <c r="I24" s="19"/>
      <c r="J24" s="129"/>
      <c r="K24" s="22"/>
      <c r="L24" s="23"/>
      <c r="M24" s="16"/>
      <c r="N24" s="37"/>
      <c r="O24" s="34"/>
      <c r="P24" s="35"/>
      <c r="Q24" s="35"/>
      <c r="R24" s="140"/>
      <c r="S24" s="45"/>
      <c r="T24" s="39">
        <f t="shared" si="8"/>
        <v>0</v>
      </c>
      <c r="U24" s="17">
        <f t="shared" si="9"/>
        <v>0</v>
      </c>
      <c r="V24" s="126" cm="1">
        <f t="array" ref="V24">_xlfn.IFS(ISBLANK(O24),0,O24="Fiber",40,O24="Fixed Wireless",20,O24="Copper",10)</f>
        <v>0</v>
      </c>
      <c r="W24" s="18">
        <f t="shared" si="10"/>
        <v>0</v>
      </c>
      <c r="X24" s="18">
        <f t="shared" si="13"/>
        <v>0</v>
      </c>
    </row>
    <row r="25" spans="1:24" ht="20.149999999999999" customHeight="1" x14ac:dyDescent="0.35">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3"/>
        <v>0</v>
      </c>
    </row>
    <row r="26" spans="1:24" ht="20.149999999999999" customHeight="1" x14ac:dyDescent="0.35">
      <c r="A26" s="107">
        <v>21</v>
      </c>
      <c r="B26" s="19"/>
      <c r="C26" s="20"/>
      <c r="D26" s="20"/>
      <c r="E26" s="20"/>
      <c r="F26" s="20"/>
      <c r="G26" s="20"/>
      <c r="H26" s="21"/>
      <c r="I26" s="19"/>
      <c r="J26" s="129"/>
      <c r="K26" s="22"/>
      <c r="L26" s="23"/>
      <c r="M26" s="16"/>
      <c r="N26" s="37"/>
      <c r="O26" s="34"/>
      <c r="P26" s="35"/>
      <c r="Q26" s="35"/>
      <c r="R26" s="140"/>
      <c r="S26" s="63"/>
      <c r="T26" s="39">
        <f t="shared" si="8"/>
        <v>0</v>
      </c>
      <c r="U26" s="17">
        <f t="shared" si="9"/>
        <v>0</v>
      </c>
      <c r="V26" s="126" cm="1">
        <f t="array" ref="V26">_xlfn.IFS(ISBLANK(O26),0,O26="Fiber",40,O26="Fixed Wireless",20,O26="Copper",10)</f>
        <v>0</v>
      </c>
      <c r="W26" s="18">
        <f t="shared" si="10"/>
        <v>0</v>
      </c>
      <c r="X26" s="18">
        <f t="shared" si="13"/>
        <v>0</v>
      </c>
    </row>
    <row r="27" spans="1:24" ht="20.149999999999999" customHeight="1" x14ac:dyDescent="0.35">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3"/>
        <v>0</v>
      </c>
    </row>
    <row r="28" spans="1:24" ht="20.149999999999999" customHeight="1" x14ac:dyDescent="0.35">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3"/>
        <v>0</v>
      </c>
    </row>
    <row r="29" spans="1:24" ht="20.149999999999999" customHeight="1" x14ac:dyDescent="0.35">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3"/>
        <v>0</v>
      </c>
    </row>
    <row r="30" spans="1:24" ht="20.149999999999999" customHeight="1" x14ac:dyDescent="0.35">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3"/>
        <v>0</v>
      </c>
    </row>
    <row r="31" spans="1:24" ht="20.149999999999999" customHeight="1" x14ac:dyDescent="0.35">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3"/>
        <v>0</v>
      </c>
    </row>
    <row r="32" spans="1:24" ht="20.149999999999999" customHeight="1" x14ac:dyDescent="0.35">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3"/>
        <v>0</v>
      </c>
    </row>
    <row r="33" spans="1:24" ht="20.149999999999999" customHeight="1" x14ac:dyDescent="0.35">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4">K33</f>
        <v>0</v>
      </c>
    </row>
    <row r="34" spans="1:24" ht="20.149999999999999" customHeight="1" x14ac:dyDescent="0.35">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4"/>
        <v>0</v>
      </c>
    </row>
    <row r="35" spans="1:24" ht="20.149999999999999" customHeight="1" x14ac:dyDescent="0.35">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4"/>
        <v>0</v>
      </c>
    </row>
    <row r="36" spans="1:24" ht="20.149999999999999" customHeight="1" x14ac:dyDescent="0.35">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4"/>
        <v>0</v>
      </c>
    </row>
    <row r="37" spans="1:24" ht="20.149999999999999" customHeight="1" x14ac:dyDescent="0.35">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4"/>
        <v>0</v>
      </c>
    </row>
    <row r="38" spans="1:24" ht="20.149999999999999" customHeight="1" x14ac:dyDescent="0.35">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4"/>
        <v>0</v>
      </c>
    </row>
    <row r="39" spans="1:24" ht="20.149999999999999" customHeight="1" x14ac:dyDescent="0.35">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4"/>
        <v>0</v>
      </c>
    </row>
    <row r="40" spans="1:24" ht="20.149999999999999" customHeight="1" x14ac:dyDescent="0.35">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4"/>
        <v>0</v>
      </c>
    </row>
    <row r="41" spans="1:24" ht="20.149999999999999" customHeight="1" x14ac:dyDescent="0.35">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4"/>
        <v>0</v>
      </c>
    </row>
    <row r="42" spans="1:24" ht="20.149999999999999" customHeight="1" x14ac:dyDescent="0.35">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4"/>
        <v>0</v>
      </c>
    </row>
    <row r="43" spans="1:24" ht="20.149999999999999" customHeight="1" x14ac:dyDescent="0.35">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4"/>
        <v>0</v>
      </c>
    </row>
    <row r="44" spans="1:24" ht="20.149999999999999" customHeight="1" x14ac:dyDescent="0.35">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4"/>
        <v>0</v>
      </c>
    </row>
    <row r="45" spans="1:24" ht="20.149999999999999" customHeight="1" x14ac:dyDescent="0.35">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4"/>
        <v>0</v>
      </c>
    </row>
    <row r="46" spans="1:24" ht="20.149999999999999" customHeight="1" x14ac:dyDescent="0.35">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4"/>
        <v>0</v>
      </c>
    </row>
    <row r="47" spans="1:24" ht="20.149999999999999" customHeight="1" x14ac:dyDescent="0.35">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4"/>
        <v>0</v>
      </c>
    </row>
    <row r="48" spans="1:24" ht="20.149999999999999" customHeight="1" x14ac:dyDescent="0.35">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4"/>
        <v>0</v>
      </c>
    </row>
    <row r="49" spans="1:24" ht="20.149999999999999" customHeight="1" x14ac:dyDescent="0.35">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5">K49</f>
        <v>0</v>
      </c>
    </row>
    <row r="50" spans="1:24" ht="20.149999999999999" customHeight="1" x14ac:dyDescent="0.35">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5"/>
        <v>0</v>
      </c>
    </row>
    <row r="51" spans="1:24" ht="20.149999999999999" customHeight="1" x14ac:dyDescent="0.35">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5"/>
        <v>0</v>
      </c>
    </row>
    <row r="52" spans="1:24" ht="20.149999999999999" customHeight="1" x14ac:dyDescent="0.35">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5"/>
        <v>0</v>
      </c>
    </row>
    <row r="53" spans="1:24" ht="20.149999999999999" customHeight="1" x14ac:dyDescent="0.35">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5"/>
        <v>0</v>
      </c>
    </row>
    <row r="54" spans="1:24" ht="20.149999999999999" customHeight="1" x14ac:dyDescent="0.35">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5"/>
        <v>0</v>
      </c>
    </row>
    <row r="55" spans="1:24" ht="20.149999999999999" customHeight="1" x14ac:dyDescent="0.35">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5"/>
        <v>0</v>
      </c>
    </row>
    <row r="56" spans="1:24" ht="20.149999999999999" customHeight="1" x14ac:dyDescent="0.35">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5"/>
        <v>0</v>
      </c>
    </row>
    <row r="57" spans="1:24" ht="20.149999999999999" customHeight="1" x14ac:dyDescent="0.35">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5"/>
        <v>0</v>
      </c>
    </row>
    <row r="58" spans="1:24" ht="20.149999999999999" customHeight="1" x14ac:dyDescent="0.35">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5"/>
        <v>0</v>
      </c>
    </row>
    <row r="59" spans="1:24" ht="20.149999999999999" customHeight="1" x14ac:dyDescent="0.35">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5"/>
        <v>0</v>
      </c>
    </row>
    <row r="60" spans="1:24" ht="20.149999999999999" customHeight="1" x14ac:dyDescent="0.35">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5"/>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http://schemas.microsoft.com/office/2006/metadata/properties"/>
    <ds:schemaRef ds:uri="http://schemas.microsoft.com/office/infopath/2007/PartnerControls"/>
    <ds:schemaRef ds:uri="http://schemas.microsoft.com/sharepoint/v3"/>
    <ds:schemaRef ds:uri="d6d2f446-f863-4c00-ba44-ebf19adce64d"/>
    <ds:schemaRef ds:uri="a76cd3a5-e798-46dc-bca1-b38ab7cbdf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2025-03-05T21:45:12Z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