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C:\Users\hannah\Desktop\State of WA\"/>
    </mc:Choice>
  </mc:AlternateContent>
  <xr:revisionPtr revIDLastSave="0" documentId="8_{E64EA49A-4FA4-4F11-96E9-DA78A274EA9A}" xr6:coauthVersionLast="47" xr6:coauthVersionMax="47" xr10:uidLastSave="{00000000-0000-0000-0000-000000000000}"/>
  <bookViews>
    <workbookView xWindow="-120" yWindow="-120" windowWidth="29040" windowHeight="1572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8" i="19"/>
  <c r="U56" i="19"/>
  <c r="U55" i="19"/>
  <c r="U51" i="19"/>
  <c r="U67" i="19"/>
  <c r="U60" i="19"/>
  <c r="U64" i="19"/>
  <c r="U63" i="19"/>
  <c r="U54" i="19"/>
  <c r="U61" i="19"/>
  <c r="U68" i="19"/>
  <c r="U59" i="19"/>
  <c r="U66" i="19"/>
  <c r="U65" i="19"/>
  <c r="U52" i="19"/>
  <c r="U62" i="19"/>
  <c r="U53" i="19"/>
  <c r="U5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<sst xmlns="http://schemas.openxmlformats.org/spreadsheetml/2006/main" count="200" uniqueCount="103">
  <si>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</si>
  <si>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</si>
  <si>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</si>
  <si>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</si>
  <si>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</si>
  <si>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</si>
  <si>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</si>
  <si>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</si>
  <si>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</si>
  <si>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</si>
  <si>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</si>
  <si>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</si>
  <si>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</si>
  <si>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</si>
  <si>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</si>
  <si>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</si>
  <si>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</si>
  <si>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</si>
  <si>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</si>
  <si>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</si>
  <si>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</si>
  <si>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</si>
  <si>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</si>
  <si>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</si>
  <si>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</si>
  <si>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</si>
  <si>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</si>
  <si>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</si>
  <si>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</si>
  <si>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</si>
  <si>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</si>
  <si>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</si>
  <si>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</si>
  <si>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</si>
  <si>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</si>
  <si>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</si>
  <si>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</si>
  <si>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</si>
  <si>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</si>
  <si>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</si>
  <si>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</si>
  <si>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</si>
  <si>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</si>
  <si>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</si>
  <si>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</si>
  <si>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</si>
  <si>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</si>
  <si>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</si>
  <si>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</si>
  <si>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</si>
  <si>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</si>
  <si>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</si>
  <si>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</si>
  <si>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</si>
  <si>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</si>
  <si>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</si>
  <si>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</si>
  <si>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</si>
  <si>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</si>
  <si>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</si>
  <si>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</si>
  <si>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</si>
  <si>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</si>
  <si>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</si>
  <si>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</si>
  <si>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</si>
  <si>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</si>
  <si>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</si>
  <si>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</si>
  <si>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</si>
  <si>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</si>
  <si>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</si>
  <si>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</si>
  <si>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</si>
  <si>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</si>
  <si>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</si>
  <si>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</si>
  <si>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</si>
  <si>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</si>
  <si>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</si>
  <si>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</si>
  <si>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</si>
  <si>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</si>
  <si>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</si>
  <si>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</si>
  <si>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</si>
  <si>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</si>
  <si>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</si>
  <si>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</si>
  <si>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</si>
  <si>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</si>
  <si>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NB</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</si>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</sst>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B4" zoomScale="60" zoomScaleNormal="60" workbookViewId="0">
      <selection activeCell="N6" sqref="N6"/>
    </sheetView>
  </sheetViews>
  <sheetFormatPr defaultRowHeight="15"/>
  <cols>
    <col min="1" max="1" width="4" style="80" customWidth="1"/>
    <col min="2" max="2" width="46.42578125" customWidth="1"/>
    <col min="3" max="3" width="56.5703125" style="132" customWidth="1"/>
    <col min="4" max="4" width="33.7109375" customWidth="1"/>
    <col min="5" max="5" width="65.42578125" customWidth="1"/>
    <col min="6" max="6" width="13.85546875" bestFit="1" customWidth="1"/>
    <col min="7" max="7" width="17.85546875" bestFit="1" customWidth="1"/>
    <col min="8" max="8" width="15.28515625" bestFit="1" customWidth="1"/>
    <col min="9" max="9" width="16.85546875" hidden="1" customWidth="1"/>
    <col min="10" max="10" width="15.42578125" hidden="1" customWidth="1"/>
    <col min="11" max="11" width="15.5703125" hidden="1" customWidth="1"/>
    <col min="12" max="12" width="93.5703125" customWidth="1"/>
    <col min="13" max="13" width="1.5703125" customWidth="1"/>
    <col min="14" max="14" width="21.7109375" customWidth="1"/>
    <col min="15" max="15" width="18" customWidth="1"/>
    <col min="16" max="16" width="13.140625" customWidth="1"/>
    <col min="17" max="17" width="13.42578125" bestFit="1" customWidth="1"/>
    <col min="18" max="18" width="12.42578125" customWidth="1"/>
    <col min="19" max="19" width="13" bestFit="1" customWidth="1"/>
    <col min="20" max="20" width="9.7109375" customWidth="1"/>
    <col min="22" max="22" width="16" style="96" customWidth="1"/>
    <col min="23" max="23" width="17.7109375" customWidth="1"/>
    <col min="24" max="24" width="14.7109375" customWidth="1"/>
  </cols>
  <sheetData>
    <row r="1" spans="1:24" ht="16.5" thickBot="1">
      <c r="A1" s="77" t="s">
        <v>0</v>
      </c>
      <c r="B1" s="11"/>
      <c r="C1" s="11"/>
      <c r="D1" s="11"/>
      <c r="E1" s="11"/>
      <c r="F1" s="11"/>
      <c r="G1" s="11"/>
      <c r="H1" s="11"/>
      <c r="I1" s="11"/>
      <c r="J1" s="11"/>
      <c r="K1" s="11"/>
      <c r="L1" s="11"/>
      <c r="M1" s="15"/>
      <c r="N1" s="15"/>
      <c r="O1" s="1"/>
      <c r="P1" s="1"/>
      <c r="Q1" s="2"/>
      <c r="R1" s="2"/>
      <c r="S1" s="2"/>
      <c r="T1" s="3"/>
      <c r="U1" s="3"/>
      <c r="V1" s="91"/>
      <c r="W1" s="15"/>
      <c r="X1" s="15"/>
    </row>
    <row r="2" spans="1:24" ht="16.5"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6.5"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9.5"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8"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78" customHeight="1">
      <c r="A6" s="78">
        <v>1</v>
      </c>
      <c r="B6" s="67" t="s">
        <v>34</v>
      </c>
      <c r="C6" s="68" t="s">
        <v>35</v>
      </c>
      <c r="D6" s="68" t="s">
        <v>36</v>
      </c>
      <c r="E6" s="68" t="s">
        <v>37</v>
      </c>
      <c r="F6" s="68" t="s">
        <v>30</v>
      </c>
      <c r="G6" s="68">
        <v>150</v>
      </c>
      <c r="H6" s="69" t="s">
        <v>38</v>
      </c>
      <c r="I6" s="18" t="s">
        <v>32</v>
      </c>
      <c r="J6" s="98">
        <v>10</v>
      </c>
      <c r="K6" s="21">
        <v>50</v>
      </c>
      <c r="L6" s="22" t="s">
        <v>39</v>
      </c>
      <c r="M6" s="16"/>
      <c r="N6" s="35">
        <v>120</v>
      </c>
      <c r="O6" s="33" t="s">
        <v>40</v>
      </c>
      <c r="P6" s="34">
        <v>850</v>
      </c>
      <c r="Q6" s="66">
        <v>2500</v>
      </c>
      <c r="R6" s="113" t="s">
        <v>41</v>
      </c>
      <c r="S6" s="114">
        <v>1200</v>
      </c>
      <c r="T6" s="36">
        <f t="shared" ref="T6" si="0">IF(ISBLANK(N6),G6,N6)</f>
        <v>120</v>
      </c>
      <c r="U6" s="108">
        <f>IF(N6="NO BID","NO BID",24*P6+Q6)</f>
        <v>22900</v>
      </c>
      <c r="V6" s="95" cm="1">
        <f t="array" ref="V6">_xlfn.IFS(ISBLANK(O6),0,O6="Fiber",40,O6="Fixed Wireless",20,O6="Copper",10)</f>
        <v>40</v>
      </c>
      <c r="W6" s="17">
        <f t="shared" ref="W6" si="1">J6</f>
        <v>10</v>
      </c>
      <c r="X6" s="17">
        <f t="shared" ref="X6" si="2">K6</f>
        <v>50</v>
      </c>
    </row>
    <row r="7" spans="1:24" ht="87.75" customHeight="1">
      <c r="A7" s="78">
        <v>2</v>
      </c>
      <c r="B7" s="47" t="s">
        <v>42</v>
      </c>
      <c r="C7" s="73" t="s">
        <v>43</v>
      </c>
      <c r="D7" s="107" t="s">
        <v>36</v>
      </c>
      <c r="E7" s="73" t="s">
        <v>44</v>
      </c>
      <c r="F7" s="64" t="s">
        <v>30</v>
      </c>
      <c r="G7" s="64">
        <v>150</v>
      </c>
      <c r="H7" s="74" t="s">
        <v>38</v>
      </c>
      <c r="I7" s="40" t="s">
        <v>32</v>
      </c>
      <c r="J7" s="99">
        <v>10</v>
      </c>
      <c r="K7" s="42">
        <v>50</v>
      </c>
      <c r="L7" s="43" t="s">
        <v>39</v>
      </c>
      <c r="M7" s="16"/>
      <c r="N7" s="44">
        <v>80</v>
      </c>
      <c r="O7" s="45" t="s">
        <v>40</v>
      </c>
      <c r="P7" s="46">
        <v>735</v>
      </c>
      <c r="Q7" s="66">
        <v>2500</v>
      </c>
      <c r="R7" s="115" t="s">
        <v>41</v>
      </c>
      <c r="S7" s="116">
        <v>1200</v>
      </c>
      <c r="T7" s="36">
        <f t="shared" ref="T7:T9" si="3">IF(ISBLANK(N7),G7,N7)</f>
        <v>80</v>
      </c>
      <c r="U7" s="108">
        <f t="shared" ref="U7:U32" si="4">IF(N7="NO BID","NO BID",24*P7+Q7)</f>
        <v>20140</v>
      </c>
      <c r="V7" s="95" cm="1">
        <f t="array" ref="V7">_xlfn.IFS(ISBLANK(O7),0,O7="Fiber",40,O7="Fixed Wireless",20,O7="Copper",10)</f>
        <v>40</v>
      </c>
      <c r="W7" s="17">
        <f t="shared" ref="W7:W9" si="5">J7</f>
        <v>10</v>
      </c>
      <c r="X7" s="17">
        <f t="shared" ref="X7:X9" si="6">K7</f>
        <v>50</v>
      </c>
    </row>
    <row r="8" spans="1:24" ht="60" customHeight="1">
      <c r="A8" s="78">
        <v>3</v>
      </c>
      <c r="B8" s="67" t="s">
        <v>45</v>
      </c>
      <c r="C8" s="68" t="s">
        <v>46</v>
      </c>
      <c r="D8" s="68" t="s">
        <v>36</v>
      </c>
      <c r="E8" s="68" t="s">
        <v>47</v>
      </c>
      <c r="F8" s="68" t="s">
        <v>30</v>
      </c>
      <c r="G8" s="68">
        <v>150</v>
      </c>
      <c r="H8" s="69" t="s">
        <v>38</v>
      </c>
      <c r="I8" s="67" t="s">
        <v>32</v>
      </c>
      <c r="J8" s="97">
        <v>10</v>
      </c>
      <c r="K8" s="70">
        <v>50</v>
      </c>
      <c r="L8" s="71" t="s">
        <v>48</v>
      </c>
      <c r="M8" s="16"/>
      <c r="N8" s="72">
        <v>60</v>
      </c>
      <c r="O8" s="65" t="s">
        <v>40</v>
      </c>
      <c r="P8" s="65">
        <v>735</v>
      </c>
      <c r="Q8" s="66">
        <v>2500</v>
      </c>
      <c r="R8" s="113" t="s">
        <v>41</v>
      </c>
      <c r="S8" s="117">
        <v>1200</v>
      </c>
      <c r="T8" s="36">
        <f t="shared" si="3"/>
        <v>60</v>
      </c>
      <c r="U8" s="108">
        <f t="shared" si="4"/>
        <v>20140</v>
      </c>
      <c r="V8" s="95" cm="1">
        <f t="array" ref="V8">_xlfn.IFS(ISBLANK(O8),0,O8="Fiber",40,O8="Fixed Wireless",20,O8="Copper",10)</f>
        <v>40</v>
      </c>
      <c r="W8" s="17">
        <f t="shared" si="5"/>
        <v>10</v>
      </c>
      <c r="X8" s="17">
        <f t="shared" si="6"/>
        <v>50</v>
      </c>
    </row>
    <row r="9" spans="1:24" ht="204.75" customHeight="1">
      <c r="A9" s="78">
        <v>4</v>
      </c>
      <c r="B9" s="47" t="s">
        <v>49</v>
      </c>
      <c r="C9" s="48" t="s">
        <v>50</v>
      </c>
      <c r="D9" s="41" t="s">
        <v>36</v>
      </c>
      <c r="E9" s="48" t="s">
        <v>51</v>
      </c>
      <c r="F9" s="48" t="s">
        <v>30</v>
      </c>
      <c r="G9" s="48">
        <v>150</v>
      </c>
      <c r="H9" s="49" t="s">
        <v>52</v>
      </c>
      <c r="I9" s="47" t="s">
        <v>32</v>
      </c>
      <c r="J9" s="100">
        <v>10</v>
      </c>
      <c r="K9" s="50">
        <v>50</v>
      </c>
      <c r="L9" s="43" t="s">
        <v>53</v>
      </c>
      <c r="M9" s="16"/>
      <c r="N9" s="44">
        <v>120</v>
      </c>
      <c r="O9" s="45" t="s">
        <v>40</v>
      </c>
      <c r="P9" s="46">
        <v>1375</v>
      </c>
      <c r="Q9" s="66">
        <v>2500</v>
      </c>
      <c r="R9" s="118">
        <v>900</v>
      </c>
      <c r="S9" s="119" t="s">
        <v>41</v>
      </c>
      <c r="T9" s="36">
        <f t="shared" si="3"/>
        <v>120</v>
      </c>
      <c r="U9" s="108">
        <f t="shared" si="4"/>
        <v>35500</v>
      </c>
      <c r="V9" s="95" cm="1">
        <f t="array" ref="V9">_xlfn.IFS(ISBLANK(O9),0,O9="Fiber",40,O9="Fixed Wireless",20,O9="Copper",10)</f>
        <v>40</v>
      </c>
      <c r="W9" s="17">
        <f t="shared" si="5"/>
        <v>10</v>
      </c>
      <c r="X9" s="17">
        <f t="shared" si="6"/>
        <v>50</v>
      </c>
    </row>
    <row r="10" spans="1:24" ht="47.25">
      <c r="A10" s="78">
        <v>5</v>
      </c>
      <c r="B10" s="67" t="s">
        <v>54</v>
      </c>
      <c r="C10" s="68" t="s">
        <v>55</v>
      </c>
      <c r="D10" s="68" t="s">
        <v>56</v>
      </c>
      <c r="E10" s="68" t="s">
        <v>57</v>
      </c>
      <c r="F10" s="68" t="s">
        <v>30</v>
      </c>
      <c r="G10" s="68">
        <v>150</v>
      </c>
      <c r="H10" s="69" t="s">
        <v>31</v>
      </c>
      <c r="I10" s="67" t="s">
        <v>32</v>
      </c>
      <c r="J10" s="97">
        <v>10</v>
      </c>
      <c r="K10" s="70">
        <v>50</v>
      </c>
      <c r="L10" s="71"/>
      <c r="M10" s="16"/>
      <c r="N10" s="72">
        <v>120</v>
      </c>
      <c r="O10" s="65" t="s">
        <v>40</v>
      </c>
      <c r="P10" s="65">
        <v>655</v>
      </c>
      <c r="Q10" s="66">
        <v>2500</v>
      </c>
      <c r="R10" s="120">
        <v>900</v>
      </c>
      <c r="S10" s="117">
        <v>1200</v>
      </c>
      <c r="T10" s="36">
        <f t="shared" ref="T10:T33" si="7">IF(ISBLANK(N10),G10,N10)</f>
        <v>120</v>
      </c>
      <c r="U10" s="108">
        <f t="shared" si="4"/>
        <v>18220</v>
      </c>
      <c r="V10" s="95" cm="1">
        <f t="array" ref="V10">_xlfn.IFS(ISBLANK(O10),0,O10="Fiber",40,O10="Fixed Wireless",20,O10="Copper",10)</f>
        <v>40</v>
      </c>
      <c r="W10" s="17">
        <f t="shared" ref="W10:W33" si="8">J10</f>
        <v>10</v>
      </c>
      <c r="X10" s="17">
        <f t="shared" ref="X10:X15" si="9">K10</f>
        <v>50</v>
      </c>
    </row>
    <row r="11" spans="1:24" ht="47.25">
      <c r="A11" s="78">
        <v>6</v>
      </c>
      <c r="B11" s="62" t="s">
        <v>58</v>
      </c>
      <c r="C11" s="73" t="s">
        <v>59</v>
      </c>
      <c r="D11" s="73" t="s">
        <v>56</v>
      </c>
      <c r="E11" s="73" t="s">
        <v>60</v>
      </c>
      <c r="F11" s="64" t="s">
        <v>30</v>
      </c>
      <c r="G11" s="64">
        <v>150</v>
      </c>
      <c r="H11" s="74" t="s">
        <v>31</v>
      </c>
      <c r="I11" s="62" t="s">
        <v>32</v>
      </c>
      <c r="J11" s="101">
        <v>10</v>
      </c>
      <c r="K11" s="75">
        <v>50</v>
      </c>
      <c r="L11" s="63"/>
      <c r="M11" s="16"/>
      <c r="N11" s="37">
        <v>120</v>
      </c>
      <c r="O11" s="38" t="s">
        <v>40</v>
      </c>
      <c r="P11" s="39">
        <v>395</v>
      </c>
      <c r="Q11" s="66">
        <v>2500</v>
      </c>
      <c r="R11" s="121">
        <v>900</v>
      </c>
      <c r="S11" s="122">
        <v>1200</v>
      </c>
      <c r="T11" s="36">
        <f t="shared" si="7"/>
        <v>120</v>
      </c>
      <c r="U11" s="108">
        <f t="shared" si="4"/>
        <v>11980</v>
      </c>
      <c r="V11" s="95" cm="1">
        <f t="array" ref="V11">_xlfn.IFS(ISBLANK(O11),0,O11="Fiber",40,O11="Fixed Wireless",20,O11="Copper",10)</f>
        <v>40</v>
      </c>
      <c r="W11" s="17">
        <f t="shared" si="8"/>
        <v>10</v>
      </c>
      <c r="X11" s="17">
        <f t="shared" si="9"/>
        <v>50</v>
      </c>
    </row>
    <row r="12" spans="1:24" ht="78" customHeight="1">
      <c r="A12" s="78">
        <v>7</v>
      </c>
      <c r="B12" s="18" t="s">
        <v>61</v>
      </c>
      <c r="C12" s="29" t="s">
        <v>62</v>
      </c>
      <c r="D12" s="29" t="s">
        <v>36</v>
      </c>
      <c r="E12" s="29" t="s">
        <v>63</v>
      </c>
      <c r="F12" s="19" t="s">
        <v>30</v>
      </c>
      <c r="G12" s="19">
        <v>150</v>
      </c>
      <c r="H12" s="20" t="s">
        <v>38</v>
      </c>
      <c r="I12" s="18" t="s">
        <v>32</v>
      </c>
      <c r="J12" s="98">
        <v>10</v>
      </c>
      <c r="K12" s="21">
        <v>50</v>
      </c>
      <c r="L12" s="22" t="s">
        <v>39</v>
      </c>
      <c r="M12" s="16"/>
      <c r="N12" s="35">
        <v>60</v>
      </c>
      <c r="O12" s="33" t="s">
        <v>40</v>
      </c>
      <c r="P12" s="34">
        <v>735</v>
      </c>
      <c r="Q12" s="66">
        <v>2500</v>
      </c>
      <c r="R12" s="113" t="s">
        <v>41</v>
      </c>
      <c r="S12" s="114">
        <v>1200</v>
      </c>
      <c r="T12" s="36">
        <f t="shared" si="7"/>
        <v>60</v>
      </c>
      <c r="U12" s="108">
        <f t="shared" si="4"/>
        <v>20140</v>
      </c>
      <c r="V12" s="95" cm="1">
        <f t="array" ref="V12">_xlfn.IFS(ISBLANK(O12),0,O12="Fiber",40,O12="Fixed Wireless",20,O12="Copper",10)</f>
        <v>40</v>
      </c>
      <c r="W12" s="17">
        <f t="shared" si="8"/>
        <v>10</v>
      </c>
      <c r="X12" s="17">
        <f t="shared" si="9"/>
        <v>50</v>
      </c>
    </row>
    <row r="13" spans="1:24" ht="227.25" customHeight="1">
      <c r="A13" s="78">
        <v>8</v>
      </c>
      <c r="B13" s="62" t="s">
        <v>64</v>
      </c>
      <c r="C13" s="73" t="s">
        <v>65</v>
      </c>
      <c r="D13" s="73" t="s">
        <v>36</v>
      </c>
      <c r="E13" s="73" t="s">
        <v>66</v>
      </c>
      <c r="F13" s="64" t="s">
        <v>30</v>
      </c>
      <c r="G13" s="64">
        <v>150</v>
      </c>
      <c r="H13" s="74" t="s">
        <v>52</v>
      </c>
      <c r="I13" s="62" t="s">
        <v>32</v>
      </c>
      <c r="J13" s="101">
        <v>10</v>
      </c>
      <c r="K13" s="75">
        <v>50</v>
      </c>
      <c r="L13" s="63" t="s">
        <v>67</v>
      </c>
      <c r="M13" s="16"/>
      <c r="N13" s="37">
        <v>75</v>
      </c>
      <c r="O13" s="148" t="s">
        <v>40</v>
      </c>
      <c r="P13" s="46">
        <v>1050</v>
      </c>
      <c r="Q13" s="66">
        <v>2500</v>
      </c>
      <c r="R13" s="121">
        <v>900</v>
      </c>
      <c r="S13" s="119" t="s">
        <v>41</v>
      </c>
      <c r="T13" s="36">
        <f t="shared" si="7"/>
        <v>75</v>
      </c>
      <c r="U13" s="108">
        <f t="shared" si="4"/>
        <v>27700</v>
      </c>
      <c r="V13" s="95" cm="1">
        <f t="array" ref="V13">_xlfn.IFS(ISBLANK(O13),0,O13="Fiber",40,O13="Fixed Wireless",20,O13="Copper",10)</f>
        <v>40</v>
      </c>
      <c r="W13" s="17">
        <f t="shared" si="8"/>
        <v>10</v>
      </c>
      <c r="X13" s="17">
        <f t="shared" si="9"/>
        <v>50</v>
      </c>
    </row>
    <row r="14" spans="1:24" ht="66.75" customHeight="1">
      <c r="A14" s="78">
        <v>9</v>
      </c>
      <c r="B14" s="18" t="s">
        <v>68</v>
      </c>
      <c r="C14" s="19" t="s">
        <v>69</v>
      </c>
      <c r="D14" s="19" t="s">
        <v>70</v>
      </c>
      <c r="E14" s="19" t="s">
        <v>71</v>
      </c>
      <c r="F14" s="19" t="s">
        <v>30</v>
      </c>
      <c r="G14" s="19">
        <v>150</v>
      </c>
      <c r="H14" s="20" t="s">
        <v>38</v>
      </c>
      <c r="I14" s="18" t="s">
        <v>32</v>
      </c>
      <c r="J14" s="98">
        <v>10</v>
      </c>
      <c r="K14" s="21">
        <v>50</v>
      </c>
      <c r="L14" s="22" t="s">
        <v>72</v>
      </c>
      <c r="M14" s="16"/>
      <c r="N14" s="35">
        <v>120</v>
      </c>
      <c r="O14" s="33" t="s">
        <v>40</v>
      </c>
      <c r="P14" s="34">
        <v>850</v>
      </c>
      <c r="Q14" s="66">
        <v>2500</v>
      </c>
      <c r="R14" s="140" t="s">
        <v>41</v>
      </c>
      <c r="S14" s="114">
        <v>1200</v>
      </c>
      <c r="T14" s="36">
        <f t="shared" si="7"/>
        <v>120</v>
      </c>
      <c r="U14" s="108">
        <f t="shared" si="4"/>
        <v>22900</v>
      </c>
      <c r="V14" s="95" cm="1">
        <f t="array" ref="V14">_xlfn.IFS(ISBLANK(O14),0,O14="Fiber",40,O14="Fixed Wireless",20,O14="Copper",10)</f>
        <v>40</v>
      </c>
      <c r="W14" s="17">
        <f t="shared" si="8"/>
        <v>10</v>
      </c>
      <c r="X14" s="17">
        <f t="shared" si="9"/>
        <v>50</v>
      </c>
    </row>
    <row r="15" spans="1:24" ht="65.25" customHeight="1">
      <c r="A15" s="78">
        <v>10</v>
      </c>
      <c r="B15" s="62" t="s">
        <v>68</v>
      </c>
      <c r="C15" s="73" t="s">
        <v>69</v>
      </c>
      <c r="D15" s="73" t="s">
        <v>70</v>
      </c>
      <c r="E15" s="73" t="s">
        <v>71</v>
      </c>
      <c r="F15" s="64" t="s">
        <v>30</v>
      </c>
      <c r="G15" s="64">
        <v>150</v>
      </c>
      <c r="H15" s="74" t="s">
        <v>52</v>
      </c>
      <c r="I15" s="62" t="s">
        <v>32</v>
      </c>
      <c r="J15" s="101">
        <v>10</v>
      </c>
      <c r="K15" s="75">
        <v>50</v>
      </c>
      <c r="L15" s="63" t="s">
        <v>72</v>
      </c>
      <c r="M15" s="16"/>
      <c r="N15" s="44">
        <v>120</v>
      </c>
      <c r="O15" s="45" t="s">
        <v>40</v>
      </c>
      <c r="P15" s="46">
        <v>1375</v>
      </c>
      <c r="Q15" s="66">
        <v>2500</v>
      </c>
      <c r="R15" s="121">
        <v>900</v>
      </c>
      <c r="S15" s="119" t="s">
        <v>41</v>
      </c>
      <c r="T15" s="36" t="e">
        <f>IF(ISBLANK(#REF!),G15,#REF!)</f>
        <v>#REF!</v>
      </c>
      <c r="U15" s="108">
        <f t="shared" si="4"/>
        <v>35500</v>
      </c>
      <c r="V15" s="95" t="e" cm="1">
        <f t="array" ref="V15">_xlfn.IFS(ISBLANK(N15),0,N15="Fiber",40,N15="Fixed Wireless",20,N15="Copper",10)</f>
        <v>#N/A</v>
      </c>
      <c r="W15" s="17">
        <f t="shared" si="8"/>
        <v>10</v>
      </c>
      <c r="X15" s="17">
        <f t="shared" si="9"/>
        <v>50</v>
      </c>
    </row>
    <row r="16" spans="1:24" ht="65.25" customHeight="1">
      <c r="A16" s="78">
        <v>11</v>
      </c>
      <c r="B16" s="18" t="s">
        <v>73</v>
      </c>
      <c r="C16" s="19" t="s">
        <v>74</v>
      </c>
      <c r="D16" s="19" t="s">
        <v>75</v>
      </c>
      <c r="E16" s="19" t="s">
        <v>76</v>
      </c>
      <c r="F16" s="19" t="s">
        <v>30</v>
      </c>
      <c r="G16" s="19">
        <v>150</v>
      </c>
      <c r="H16" s="20" t="s">
        <v>52</v>
      </c>
      <c r="I16" s="18" t="s">
        <v>32</v>
      </c>
      <c r="J16" s="98">
        <v>10</v>
      </c>
      <c r="K16" s="21">
        <v>50</v>
      </c>
      <c r="L16" s="22" t="s">
        <v>77</v>
      </c>
      <c r="M16" s="16"/>
      <c r="N16" s="35">
        <v>75</v>
      </c>
      <c r="O16" s="33" t="s">
        <v>40</v>
      </c>
      <c r="P16" s="34">
        <v>1145</v>
      </c>
      <c r="Q16" s="66">
        <v>2500</v>
      </c>
      <c r="R16" s="123">
        <v>900</v>
      </c>
      <c r="S16" s="124" t="s">
        <v>41</v>
      </c>
      <c r="T16" s="36">
        <f t="shared" si="7"/>
        <v>75</v>
      </c>
      <c r="U16" s="108">
        <f t="shared" si="4"/>
        <v>29980</v>
      </c>
      <c r="V16" s="95" cm="1">
        <f t="array" ref="V16">_xlfn.IFS(ISBLANK(O16),0,O16="Fiber",40,O16="Fixed Wireless",20,O16="Copper",10)</f>
        <v>40</v>
      </c>
      <c r="W16" s="17">
        <f t="shared" si="8"/>
        <v>10</v>
      </c>
      <c r="X16" s="17">
        <f t="shared" ref="X16" si="10">K16</f>
        <v>50</v>
      </c>
    </row>
    <row r="17" spans="1:24" ht="68.25" customHeight="1">
      <c r="A17" s="78">
        <v>12</v>
      </c>
      <c r="B17" s="23" t="s">
        <v>78</v>
      </c>
      <c r="C17" s="24" t="s">
        <v>79</v>
      </c>
      <c r="D17" s="24" t="s">
        <v>80</v>
      </c>
      <c r="E17" s="24" t="s">
        <v>81</v>
      </c>
      <c r="F17" s="24" t="s">
        <v>30</v>
      </c>
      <c r="G17" s="24">
        <v>150</v>
      </c>
      <c r="H17" s="25" t="s">
        <v>38</v>
      </c>
      <c r="I17" s="23" t="s">
        <v>32</v>
      </c>
      <c r="J17" s="102">
        <v>10</v>
      </c>
      <c r="K17" s="26">
        <v>50</v>
      </c>
      <c r="L17" s="27"/>
      <c r="M17" s="16"/>
      <c r="N17" s="37">
        <v>120</v>
      </c>
      <c r="O17" s="38" t="s">
        <v>40</v>
      </c>
      <c r="P17" s="39">
        <v>735</v>
      </c>
      <c r="Q17" s="66">
        <v>2500</v>
      </c>
      <c r="R17" s="145" t="s">
        <v>41</v>
      </c>
      <c r="S17" s="147">
        <v>1200</v>
      </c>
      <c r="T17" s="14">
        <f t="shared" si="7"/>
        <v>120</v>
      </c>
      <c r="U17" s="108">
        <f t="shared" si="4"/>
        <v>20140</v>
      </c>
      <c r="V17" s="95" cm="1">
        <f t="array" ref="V17">_xlfn.IFS(ISBLANK(O17),0,O17="Fiber",40,O17="Fixed Wireless",20,O17="Copper",10)</f>
        <v>40</v>
      </c>
      <c r="W17" s="17">
        <f t="shared" si="8"/>
        <v>10</v>
      </c>
      <c r="X17" s="17">
        <f t="shared" ref="X17:X21" si="11">K17</f>
        <v>50</v>
      </c>
    </row>
    <row r="18" spans="1:24" ht="68.25" customHeight="1">
      <c r="A18" s="78">
        <v>13</v>
      </c>
      <c r="B18" s="18" t="s">
        <v>82</v>
      </c>
      <c r="C18" s="19" t="s">
        <v>83</v>
      </c>
      <c r="D18" s="19" t="s">
        <v>84</v>
      </c>
      <c r="E18" s="19" t="s">
        <v>85</v>
      </c>
      <c r="F18" s="19" t="s">
        <v>30</v>
      </c>
      <c r="G18" s="19">
        <v>150</v>
      </c>
      <c r="H18" s="20" t="s">
        <v>38</v>
      </c>
      <c r="I18" s="18" t="s">
        <v>32</v>
      </c>
      <c r="J18" s="98">
        <v>10</v>
      </c>
      <c r="K18" s="21">
        <v>50</v>
      </c>
      <c r="L18" s="22"/>
      <c r="M18" s="16"/>
      <c r="N18" s="35">
        <v>120</v>
      </c>
      <c r="O18" s="33" t="s">
        <v>40</v>
      </c>
      <c r="P18" s="34">
        <v>845</v>
      </c>
      <c r="Q18" s="66">
        <v>2500</v>
      </c>
      <c r="R18" s="140" t="s">
        <v>41</v>
      </c>
      <c r="S18" s="114">
        <v>1200</v>
      </c>
      <c r="T18" s="36">
        <f t="shared" si="7"/>
        <v>120</v>
      </c>
      <c r="U18" s="108">
        <f t="shared" si="4"/>
        <v>22780</v>
      </c>
      <c r="V18" s="95" cm="1">
        <f t="array" ref="V18">_xlfn.IFS(ISBLANK(O18),0,O18="Fiber",40,O18="Fixed Wireless",20,O18="Copper",10)</f>
        <v>40</v>
      </c>
      <c r="W18" s="17">
        <f t="shared" si="8"/>
        <v>10</v>
      </c>
      <c r="X18" s="17">
        <f t="shared" si="11"/>
        <v>50</v>
      </c>
    </row>
    <row r="19" spans="1:24" ht="78.75">
      <c r="A19" s="78">
        <v>14</v>
      </c>
      <c r="B19" s="23" t="s">
        <v>86</v>
      </c>
      <c r="C19" s="24" t="s">
        <v>87</v>
      </c>
      <c r="D19" s="133" t="s">
        <v>88</v>
      </c>
      <c r="E19" s="24" t="s">
        <v>89</v>
      </c>
      <c r="F19" s="24" t="s">
        <v>30</v>
      </c>
      <c r="G19" s="24">
        <v>150</v>
      </c>
      <c r="H19" s="25" t="s">
        <v>38</v>
      </c>
      <c r="I19" s="23" t="s">
        <v>32</v>
      </c>
      <c r="J19" s="102">
        <v>10</v>
      </c>
      <c r="K19" s="26">
        <v>50</v>
      </c>
      <c r="L19" s="27" t="s">
        <v>90</v>
      </c>
      <c r="M19" s="16"/>
      <c r="N19" s="37" t="s">
        <v>91</v>
      </c>
      <c r="O19" s="38"/>
      <c r="P19" s="39"/>
      <c r="Q19" s="66">
        <v>2500</v>
      </c>
      <c r="R19" s="145" t="s">
        <v>41</v>
      </c>
      <c r="S19" s="147"/>
      <c r="T19" s="36" t="str">
        <f t="shared" si="7"/>
        <v>NB</v>
      </c>
      <c r="U19" s="108">
        <f t="shared" si="4"/>
        <v>2500</v>
      </c>
      <c r="V19" s="95" cm="1">
        <f t="array" ref="V19">_xlfn.IFS(ISBLANK(O19),0,O19="Fiber",40,O19="Fixed Wireless",20,O19="Copper",10)</f>
        <v>0</v>
      </c>
      <c r="W19" s="17">
        <f t="shared" si="8"/>
        <v>10</v>
      </c>
      <c r="X19" s="17">
        <f t="shared" si="11"/>
        <v>50</v>
      </c>
    </row>
    <row r="20" spans="1:24" ht="75.75" customHeight="1">
      <c r="A20" s="78">
        <v>15</v>
      </c>
      <c r="B20" s="18" t="s">
        <v>92</v>
      </c>
      <c r="C20" s="19" t="s">
        <v>93</v>
      </c>
      <c r="D20" s="19" t="s">
        <v>88</v>
      </c>
      <c r="E20" s="19" t="s">
        <v>94</v>
      </c>
      <c r="F20" s="19" t="s">
        <v>95</v>
      </c>
      <c r="G20" s="19">
        <v>150</v>
      </c>
      <c r="H20" s="20" t="s">
        <v>52</v>
      </c>
      <c r="I20" s="18" t="s">
        <v>32</v>
      </c>
      <c r="J20" s="98">
        <v>10</v>
      </c>
      <c r="K20" s="21">
        <v>50</v>
      </c>
      <c r="L20" s="22" t="s">
        <v>96</v>
      </c>
      <c r="M20" s="16"/>
      <c r="N20" s="35">
        <v>120</v>
      </c>
      <c r="O20" s="33" t="s">
        <v>40</v>
      </c>
      <c r="P20" s="34">
        <v>1060</v>
      </c>
      <c r="Q20" s="66">
        <v>2500</v>
      </c>
      <c r="R20" s="128">
        <v>900</v>
      </c>
      <c r="S20" s="141" t="s">
        <v>41</v>
      </c>
      <c r="T20" s="36">
        <f t="shared" si="7"/>
        <v>120</v>
      </c>
      <c r="U20" s="108">
        <f t="shared" si="4"/>
        <v>27940</v>
      </c>
      <c r="V20" s="95" cm="1">
        <f t="array" ref="V20">_xlfn.IFS(ISBLANK(O20),0,O20="Fiber",40,O20="Fixed Wireless",20,O20="Copper",10)</f>
        <v>40</v>
      </c>
      <c r="W20" s="17">
        <f t="shared" si="8"/>
        <v>10</v>
      </c>
      <c r="X20" s="17">
        <f t="shared" si="11"/>
        <v>50</v>
      </c>
    </row>
    <row r="21" spans="1:24" ht="79.5" customHeight="1">
      <c r="A21" s="78">
        <v>16</v>
      </c>
      <c r="B21" s="134" t="s">
        <v>97</v>
      </c>
      <c r="C21" s="135" t="s">
        <v>98</v>
      </c>
      <c r="D21" s="135" t="s">
        <v>88</v>
      </c>
      <c r="E21" s="135" t="s">
        <v>94</v>
      </c>
      <c r="F21" s="135" t="s">
        <v>95</v>
      </c>
      <c r="G21" s="135">
        <v>150</v>
      </c>
      <c r="H21" s="136" t="s">
        <v>38</v>
      </c>
      <c r="I21" s="134" t="s">
        <v>32</v>
      </c>
      <c r="J21" s="137">
        <v>10</v>
      </c>
      <c r="K21" s="138">
        <v>50</v>
      </c>
      <c r="L21" s="139" t="s">
        <v>96</v>
      </c>
      <c r="M21" s="51"/>
      <c r="N21" s="142">
        <v>120</v>
      </c>
      <c r="O21" s="143" t="s">
        <v>40</v>
      </c>
      <c r="P21" s="144">
        <v>655</v>
      </c>
      <c r="Q21" s="66">
        <v>2500</v>
      </c>
      <c r="R21" s="145" t="s">
        <v>41</v>
      </c>
      <c r="S21" s="146">
        <v>1200</v>
      </c>
      <c r="T21" s="36">
        <f t="shared" si="7"/>
        <v>120</v>
      </c>
      <c r="U21" s="108">
        <f t="shared" si="4"/>
        <v>18220</v>
      </c>
      <c r="V21" s="95" cm="1">
        <f t="array" ref="V21">_xlfn.IFS(ISBLANK(O21),0,O21="Fiber",40,O21="Fixed Wireless",20,O21="Copper",10)</f>
        <v>40</v>
      </c>
      <c r="W21" s="17">
        <f t="shared" si="8"/>
        <v>10</v>
      </c>
      <c r="X21" s="17">
        <f t="shared" si="11"/>
        <v>50</v>
      </c>
    </row>
    <row r="22" spans="1:24" ht="156.75" customHeight="1">
      <c r="A22" s="78">
        <v>17</v>
      </c>
      <c r="B22" s="18" t="s">
        <v>99</v>
      </c>
      <c r="C22" s="19" t="s">
        <v>100</v>
      </c>
      <c r="D22" s="19" t="s">
        <v>101</v>
      </c>
      <c r="E22" s="19" t="s">
        <v>94</v>
      </c>
      <c r="F22" s="19" t="s">
        <v>95</v>
      </c>
      <c r="G22" s="19">
        <v>150</v>
      </c>
      <c r="H22" s="20" t="s">
        <v>38</v>
      </c>
      <c r="I22" s="18" t="s">
        <v>32</v>
      </c>
      <c r="J22" s="98">
        <v>10</v>
      </c>
      <c r="K22" s="21">
        <v>50</v>
      </c>
      <c r="L22" s="22" t="s">
        <v>102</v>
      </c>
      <c r="M22" s="16"/>
      <c r="N22" s="35">
        <v>120</v>
      </c>
      <c r="O22" s="33" t="s">
        <v>40</v>
      </c>
      <c r="P22" s="34">
        <v>845</v>
      </c>
      <c r="Q22" s="66">
        <v>2500</v>
      </c>
      <c r="R22" s="140" t="s">
        <v>41</v>
      </c>
      <c r="S22" s="114">
        <v>1200</v>
      </c>
      <c r="T22" s="36">
        <f t="shared" si="7"/>
        <v>120</v>
      </c>
      <c r="U22" s="108">
        <f t="shared" si="4"/>
        <v>22780</v>
      </c>
      <c r="V22" s="95" cm="1">
        <f t="array" ref="V22">_xlfn.IFS(ISBLANK(O22),0,O22="Fiber",40,O22="Fixed Wireless",20,O22="Copper",10)</f>
        <v>40</v>
      </c>
      <c r="W22" s="17">
        <f t="shared" si="8"/>
        <v>10</v>
      </c>
      <c r="X22" s="17">
        <f t="shared" ref="X22:X33" si="12">K22</f>
        <v>50</v>
      </c>
    </row>
    <row r="23" spans="1:24" ht="15.75">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75">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75">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75">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75">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75">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75">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75">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75">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75">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75">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75">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75">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75">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75">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75">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75">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75">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75">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75">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75">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75">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75">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75">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75">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75">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75">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75">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75">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75">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75">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75">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75">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75">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75">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75">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75">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75">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75">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75">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75">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75">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75">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75">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75">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75">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75">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75">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75">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75">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75">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75">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75">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75">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75">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75">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75">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75">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75">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75">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75">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75">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EDC29824-36B6-4556-84C9-7062AF82AA58}"/>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