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1CEDF167-D2EA-4C5E-B9B1-2132102C0AC7}" xr6:coauthVersionLast="47" xr6:coauthVersionMax="47" xr10:uidLastSave="{00000000-0000-0000-0000-000000000000}"/>
  <bookViews>
    <workbookView xWindow="28680" yWindow="-120" windowWidth="20730" windowHeight="110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V7" i="19" a="1"/>
  <c r="V7" i="19" s="1"/>
  <c r="W7" i="19"/>
  <c r="X7" i="19"/>
  <c r="T9" i="19" l="1"/>
  <c r="U9"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8" i="19"/>
  <c r="U8" i="19" s="1"/>
  <c r="T6" i="19"/>
  <c r="U6" i="19" s="1"/>
  <c r="T11" i="19"/>
  <c r="U11" i="19" s="1"/>
  <c r="T10" i="19"/>
  <c r="U10" i="19" s="1"/>
  <c r="X11" i="19"/>
  <c r="W11" i="19"/>
  <c r="V11" i="19" a="1"/>
  <c r="V11" i="19" s="1"/>
  <c r="X10" i="19"/>
  <c r="W10" i="19"/>
  <c r="V10" i="19" a="1"/>
  <c r="V10" i="19" s="1"/>
  <c r="X9" i="19"/>
  <c r="W9" i="19"/>
  <c r="V9" i="19" a="1"/>
  <c r="V9" i="19" s="1"/>
  <c r="T5" i="19"/>
  <c r="U5" i="19" s="1"/>
  <c r="V6" i="19" a="1"/>
  <c r="V6" i="19" s="1"/>
  <c r="V8" i="19" a="1"/>
  <c r="V8"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8" i="19"/>
  <c r="W6"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8"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<sst xmlns="http://schemas.openxmlformats.org/spreadsheetml/2006/main" count="89" uniqueCount="56">
  <si>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</si>
  <si>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</si>
  <si>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</si>
  <si>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</si>
  <si>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</si>
  <si>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</si>
  <si>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</si>
  <si>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</si>
  <si>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</si>
  <si>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</si>
  <si>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</si>
  <si>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</si>
  <si>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</si>
  <si>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</si>
  <si>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</si>
  <si>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</si>
  <si>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</si>
  <si>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</si>
  <si>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</si>
  <si>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</si>
  <si>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</si>
  <si>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</si>
  <si>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</si>
  <si>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</si>
  <si>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</si>
  <si>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</si>
  <si>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</si>
  <si>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</si>
  <si>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</si>
  <si>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</si>
  <si>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</si>
  <si>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WaTech to Complete</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</si>
  <si>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</si>
  <si>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</si>
  <si>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</si>
  <si>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</si>
  <si>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</si>
  <si>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LNITAC</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</si>
  <si>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</si>
  <si>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</si>
  <si>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ESD1401</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</si>
  <si>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</si>
  <si>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</si>
  <si>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</si>
  <si>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100M</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</si>
  <si>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</si>
  <si>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</si>
  <si>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</si>
  <si>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</si>
  <si>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</si>
  <si>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</si>
  <si>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1000Mb (1G)</t>
  </si>
  <si>
    <t>N/A</t>
  </si>
  <si>
    <t>950 Broadway, STE200
Tacoma, WA 98402-4453</t>
  </si>
  <si>
    <t>Grays Harbor Community College
1620 Edward P. Smith Dr. Aberdeen, WA 98520-7500 
Building 2000 – Rm 2256</t>
  </si>
  <si>
    <t>Evaluation Model for Solicitation Number 25-RFQ-036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</si>
</sst>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7" fontId="2" fillId="46" borderId="36" xfId="45" applyFill="1" applyBorder="1">
      <alignment horizontal="left" vertical="top" wrapText="1"/>
    </xf>
    <xf numFmtId="7" fontId="2" fillId="39" borderId="38" xfId="44" applyFill="1" applyBorder="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80" zoomScaleNormal="80" workbookViewId="0">
      <selection activeCell="B7" sqref="B7"/>
    </sheetView>
  </sheetViews>
  <sheetFormatPr defaultRowHeight="14.5" x14ac:dyDescent="0.35"/>
  <cols>
    <col min="1" max="1" width="4" style="109" customWidth="1"/>
    <col min="2" max="2" width="18.54296875" customWidth="1"/>
    <col min="3" max="3" width="56.54296875" customWidth="1"/>
    <col min="4" max="4" width="33.7265625" customWidth="1"/>
    <col min="5" max="5" width="62.54296875" customWidth="1"/>
    <col min="6" max="6" width="13.7265625" bestFit="1" customWidth="1"/>
    <col min="7" max="7" width="17.7265625" bestFit="1" customWidth="1"/>
    <col min="8" max="8" width="15.26953125" bestFit="1" customWidth="1"/>
    <col min="9" max="9" width="16.7265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6" customWidth="1"/>
    <col min="23" max="23" width="17.7265625" customWidth="1"/>
    <col min="24" max="24" width="14.7265625" customWidth="1"/>
  </cols>
  <sheetData>
    <row r="1" spans="1:24" ht="28.15" customHeight="1" thickBot="1" x14ac:dyDescent="0.4">
      <c r="A1" s="106" t="s">
        <v>55</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x14ac:dyDescent="0.4">
      <c r="A2" s="107"/>
      <c r="B2" s="105" t="s">
        <v>31</v>
      </c>
      <c r="C2" s="4"/>
      <c r="D2" s="4"/>
      <c r="E2" s="4"/>
      <c r="F2" s="4"/>
      <c r="G2" s="4"/>
      <c r="H2" s="4"/>
      <c r="I2" s="4"/>
      <c r="J2" s="4"/>
      <c r="K2" s="4"/>
      <c r="L2" s="5"/>
      <c r="M2" s="15"/>
      <c r="N2" s="149" t="s">
        <v>0</v>
      </c>
      <c r="O2" s="150"/>
      <c r="P2" s="150"/>
      <c r="Q2" s="150"/>
      <c r="R2" s="150"/>
      <c r="S2" s="151"/>
      <c r="T2" s="6"/>
      <c r="U2" s="6"/>
      <c r="V2" s="122"/>
      <c r="W2" s="14"/>
      <c r="X2" s="14"/>
    </row>
    <row r="3" spans="1:24" ht="50.15" customHeight="1" thickBot="1" x14ac:dyDescent="0.4">
      <c r="A3" s="108"/>
      <c r="B3" s="7"/>
      <c r="C3" s="8"/>
      <c r="D3" s="8"/>
      <c r="E3" s="8"/>
      <c r="F3" s="8"/>
      <c r="G3" s="8"/>
      <c r="H3" s="8"/>
      <c r="I3" s="143" t="s">
        <v>1</v>
      </c>
      <c r="J3" s="144"/>
      <c r="K3" s="145"/>
      <c r="L3" s="9"/>
      <c r="M3" s="10"/>
      <c r="N3" s="12"/>
      <c r="O3" s="13"/>
      <c r="P3" s="13"/>
      <c r="Q3" s="13"/>
      <c r="R3" s="146" t="s">
        <v>2</v>
      </c>
      <c r="S3" s="147"/>
      <c r="T3" s="148" t="s">
        <v>3</v>
      </c>
      <c r="U3" s="148"/>
      <c r="V3" s="148"/>
      <c r="W3" s="148"/>
      <c r="X3" s="148"/>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c r="I5" s="110" t="s">
        <v>29</v>
      </c>
      <c r="J5" s="134">
        <v>10</v>
      </c>
      <c r="K5" s="135">
        <v>50</v>
      </c>
      <c r="L5" s="114" t="s">
        <v>30</v>
      </c>
      <c r="M5" s="115"/>
      <c r="N5" s="116"/>
      <c r="O5" s="117"/>
      <c r="P5" s="118"/>
      <c r="Q5" s="118"/>
      <c r="R5" s="119"/>
      <c r="S5" s="120"/>
      <c r="T5" s="136">
        <f>IF(ISBLANK(N5),G5,N5)</f>
        <v>150</v>
      </c>
      <c r="U5" s="140">
        <f>IF(T5="NO BID","NO BID",24*P5+Q5)</f>
        <v>0</v>
      </c>
      <c r="V5" s="124" cm="1">
        <f t="array" ref="V5">_xlfn.IFS(ISBLANK(O5),0,O5="Fiber",40,O5="Fixed Wireless",20,O5="Copper",10)</f>
        <v>0</v>
      </c>
      <c r="W5" s="113">
        <f>J5</f>
        <v>10</v>
      </c>
      <c r="X5" s="113">
        <f>K5</f>
        <v>50</v>
      </c>
    </row>
    <row r="6" spans="1:24" ht="192" customHeight="1" x14ac:dyDescent="0.35">
      <c r="A6" s="107">
        <v>1</v>
      </c>
      <c r="B6" s="92" t="s">
        <v>32</v>
      </c>
      <c r="C6" s="93" t="s">
        <v>33</v>
      </c>
      <c r="D6" s="93" t="s">
        <v>34</v>
      </c>
      <c r="E6" s="93" t="s">
        <v>35</v>
      </c>
      <c r="F6" s="93" t="s">
        <v>28</v>
      </c>
      <c r="G6" s="93">
        <v>150</v>
      </c>
      <c r="H6" s="94" t="s">
        <v>44</v>
      </c>
      <c r="I6" s="92" t="s">
        <v>29</v>
      </c>
      <c r="J6" s="127">
        <v>10</v>
      </c>
      <c r="K6" s="95">
        <v>50</v>
      </c>
      <c r="L6" s="96" t="s">
        <v>36</v>
      </c>
      <c r="M6" s="15"/>
      <c r="N6" s="97"/>
      <c r="O6" s="90"/>
      <c r="P6" s="90"/>
      <c r="Q6" s="91"/>
      <c r="R6" s="66" t="s">
        <v>52</v>
      </c>
      <c r="S6" s="142"/>
      <c r="T6" s="37">
        <f>IF(ISBLANK(N6),G6,N6)</f>
        <v>150</v>
      </c>
      <c r="U6" s="140">
        <f>IF(T6="NO BID","NO BID",24*P6+Q6)</f>
        <v>0</v>
      </c>
      <c r="V6" s="125" cm="1">
        <f t="array" ref="V6">_xlfn.IFS(ISBLANK(O6),0,O6="Fiber",40,O6="Fixed Wireless",20,O6="Copper",10)</f>
        <v>0</v>
      </c>
      <c r="W6" s="16">
        <f>J6</f>
        <v>10</v>
      </c>
      <c r="X6" s="16">
        <f>K6</f>
        <v>50</v>
      </c>
    </row>
    <row r="7" spans="1:24" ht="162" customHeight="1" x14ac:dyDescent="0.35">
      <c r="A7" s="107">
        <v>2</v>
      </c>
      <c r="B7" s="85" t="s">
        <v>32</v>
      </c>
      <c r="C7" s="98" t="s">
        <v>33</v>
      </c>
      <c r="D7" s="98" t="s">
        <v>34</v>
      </c>
      <c r="E7" s="98" t="s">
        <v>35</v>
      </c>
      <c r="F7" s="87" t="s">
        <v>28</v>
      </c>
      <c r="G7" s="87">
        <v>150</v>
      </c>
      <c r="H7" s="99" t="s">
        <v>51</v>
      </c>
      <c r="I7" s="85" t="s">
        <v>29</v>
      </c>
      <c r="J7" s="131">
        <v>10</v>
      </c>
      <c r="K7" s="100">
        <v>50</v>
      </c>
      <c r="L7" s="86" t="s">
        <v>36</v>
      </c>
      <c r="M7" s="15"/>
      <c r="N7" s="40"/>
      <c r="O7" s="41"/>
      <c r="P7" s="42"/>
      <c r="Q7" s="42"/>
      <c r="R7" s="70"/>
      <c r="S7" s="152" t="s">
        <v>52</v>
      </c>
      <c r="T7" s="37">
        <f t="shared" ref="T7:T60" si="0">IF(ISBLANK(N7),G7,N7)</f>
        <v>150</v>
      </c>
      <c r="U7" s="140">
        <f t="shared" ref="U7:U60" si="1">IF(T7="NO BID","NO BID",24*P7+Q7)</f>
        <v>0</v>
      </c>
      <c r="V7" s="125" cm="1">
        <f t="array" ref="V7">_xlfn.IFS(ISBLANK(O7),0,O7="Fiber",40,O7="Fixed Wireless",20,O7="Copper",10)</f>
        <v>0</v>
      </c>
      <c r="W7" s="16">
        <f t="shared" ref="W7" si="2">J7</f>
        <v>10</v>
      </c>
      <c r="X7" s="16">
        <f t="shared" ref="X7" si="3">K7</f>
        <v>50</v>
      </c>
    </row>
    <row r="8" spans="1:24" ht="192" customHeight="1" x14ac:dyDescent="0.35">
      <c r="A8" s="107">
        <v>3</v>
      </c>
      <c r="B8" s="92" t="s">
        <v>37</v>
      </c>
      <c r="C8" s="93" t="s">
        <v>53</v>
      </c>
      <c r="D8" s="93" t="s">
        <v>38</v>
      </c>
      <c r="E8" s="93" t="s">
        <v>39</v>
      </c>
      <c r="F8" s="93" t="s">
        <v>28</v>
      </c>
      <c r="G8" s="93">
        <v>150</v>
      </c>
      <c r="H8" s="94" t="s">
        <v>44</v>
      </c>
      <c r="I8" s="92" t="s">
        <v>29</v>
      </c>
      <c r="J8" s="127">
        <v>10</v>
      </c>
      <c r="K8" s="95">
        <v>50</v>
      </c>
      <c r="L8" s="96" t="s">
        <v>36</v>
      </c>
      <c r="M8" s="15"/>
      <c r="N8" s="97"/>
      <c r="O8" s="90"/>
      <c r="P8" s="90"/>
      <c r="Q8" s="91"/>
      <c r="R8" s="66" t="s">
        <v>52</v>
      </c>
      <c r="S8" s="142"/>
      <c r="T8" s="37">
        <f>IF(ISBLANK(N8),G8,N8)</f>
        <v>150</v>
      </c>
      <c r="U8" s="140">
        <f>IF(T8="NO BID","NO BID",24*P8+Q8)</f>
        <v>0</v>
      </c>
      <c r="V8" s="125" cm="1">
        <f t="array" ref="V8">_xlfn.IFS(ISBLANK(O8),0,O8="Fiber",40,O8="Fixed Wireless",20,O8="Copper",10)</f>
        <v>0</v>
      </c>
      <c r="W8" s="16">
        <f>J8</f>
        <v>10</v>
      </c>
      <c r="X8" s="16">
        <f>K8</f>
        <v>50</v>
      </c>
    </row>
    <row r="9" spans="1:24" ht="174.4" customHeight="1" x14ac:dyDescent="0.35">
      <c r="A9" s="107">
        <v>4</v>
      </c>
      <c r="B9" s="58" t="s">
        <v>37</v>
      </c>
      <c r="C9" s="98" t="s">
        <v>53</v>
      </c>
      <c r="D9" s="141" t="s">
        <v>38</v>
      </c>
      <c r="E9" s="98" t="s">
        <v>39</v>
      </c>
      <c r="F9" s="87" t="s">
        <v>28</v>
      </c>
      <c r="G9" s="87">
        <v>150</v>
      </c>
      <c r="H9" s="99" t="s">
        <v>51</v>
      </c>
      <c r="I9" s="50" t="s">
        <v>29</v>
      </c>
      <c r="J9" s="129">
        <v>10</v>
      </c>
      <c r="K9" s="53">
        <v>50</v>
      </c>
      <c r="L9" s="54" t="s">
        <v>36</v>
      </c>
      <c r="M9" s="15"/>
      <c r="N9" s="55"/>
      <c r="O9" s="56"/>
      <c r="P9" s="57"/>
      <c r="Q9" s="42"/>
      <c r="R9" s="70"/>
      <c r="S9" s="69" t="s">
        <v>52</v>
      </c>
      <c r="T9" s="37">
        <f>IF(ISBLANK(N9),G9,N9)</f>
        <v>150</v>
      </c>
      <c r="U9" s="140">
        <f t="shared" si="1"/>
        <v>0</v>
      </c>
      <c r="V9" s="125" cm="1">
        <f t="array" ref="V9">_xlfn.IFS(ISBLANK(O9),0,O9="Fiber",40,O9="Fixed Wireless",20,O9="Copper",10)</f>
        <v>0</v>
      </c>
      <c r="W9" s="16">
        <f t="shared" ref="W9:W11" si="4">J9</f>
        <v>10</v>
      </c>
      <c r="X9" s="16">
        <f t="shared" ref="X9:X11" si="5">K9</f>
        <v>50</v>
      </c>
    </row>
    <row r="10" spans="1:24" ht="151.5" customHeight="1" x14ac:dyDescent="0.35">
      <c r="A10" s="107">
        <v>5</v>
      </c>
      <c r="B10" s="92" t="s">
        <v>40</v>
      </c>
      <c r="C10" s="93" t="s">
        <v>54</v>
      </c>
      <c r="D10" s="93" t="s">
        <v>41</v>
      </c>
      <c r="E10" s="93" t="s">
        <v>42</v>
      </c>
      <c r="F10" s="93" t="s">
        <v>43</v>
      </c>
      <c r="G10" s="93">
        <v>150</v>
      </c>
      <c r="H10" s="94" t="s">
        <v>44</v>
      </c>
      <c r="I10" s="92" t="s">
        <v>29</v>
      </c>
      <c r="J10" s="127">
        <v>10</v>
      </c>
      <c r="K10" s="95">
        <v>50</v>
      </c>
      <c r="L10" s="96" t="s">
        <v>45</v>
      </c>
      <c r="M10" s="15"/>
      <c r="N10" s="97"/>
      <c r="O10" s="90"/>
      <c r="P10" s="90"/>
      <c r="Q10" s="91"/>
      <c r="R10" s="66" t="s">
        <v>52</v>
      </c>
      <c r="S10" s="142"/>
      <c r="T10" s="37">
        <f t="shared" si="0"/>
        <v>150</v>
      </c>
      <c r="U10" s="140">
        <f t="shared" si="1"/>
        <v>0</v>
      </c>
      <c r="V10" s="125" cm="1">
        <f t="array" ref="V10">_xlfn.IFS(ISBLANK(O10),0,O10="Fiber",40,O10="Fixed Wireless",20,O10="Copper",10)</f>
        <v>0</v>
      </c>
      <c r="W10" s="16">
        <f t="shared" si="4"/>
        <v>10</v>
      </c>
      <c r="X10" s="16">
        <f t="shared" si="5"/>
        <v>50</v>
      </c>
    </row>
    <row r="11" spans="1:24" ht="155" x14ac:dyDescent="0.35">
      <c r="A11" s="107">
        <v>6</v>
      </c>
      <c r="B11" s="58" t="s">
        <v>46</v>
      </c>
      <c r="C11" s="59" t="s">
        <v>47</v>
      </c>
      <c r="D11" s="51" t="s">
        <v>48</v>
      </c>
      <c r="E11" s="59" t="s">
        <v>49</v>
      </c>
      <c r="F11" s="59" t="s">
        <v>43</v>
      </c>
      <c r="G11" s="59">
        <v>150</v>
      </c>
      <c r="H11" s="60" t="s">
        <v>44</v>
      </c>
      <c r="I11" s="58" t="s">
        <v>29</v>
      </c>
      <c r="J11" s="130">
        <v>10</v>
      </c>
      <c r="K11" s="61">
        <v>50</v>
      </c>
      <c r="L11" s="54" t="s">
        <v>50</v>
      </c>
      <c r="M11" s="15"/>
      <c r="N11" s="55"/>
      <c r="O11" s="56"/>
      <c r="P11" s="57"/>
      <c r="Q11" s="42"/>
      <c r="R11" s="153" t="s">
        <v>52</v>
      </c>
      <c r="S11" s="45"/>
      <c r="T11" s="37">
        <f t="shared" si="0"/>
        <v>150</v>
      </c>
      <c r="U11" s="140">
        <f t="shared" si="1"/>
        <v>0</v>
      </c>
      <c r="V11" s="125" cm="1">
        <f t="array" ref="V11">_xlfn.IFS(ISBLANK(O11),0,O11="Fiber",40,O11="Fixed Wireless",20,O11="Copper",10)</f>
        <v>0</v>
      </c>
      <c r="W11" s="16">
        <f t="shared" si="4"/>
        <v>10</v>
      </c>
      <c r="X11" s="16">
        <f t="shared" si="5"/>
        <v>50</v>
      </c>
    </row>
    <row r="12" spans="1:24" ht="20.149999999999999" customHeight="1"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ref="W12:W60" si="6">J12</f>
        <v>0</v>
      </c>
      <c r="X12" s="16">
        <f t="shared" ref="X12:X16" si="7">K12</f>
        <v>0</v>
      </c>
    </row>
    <row r="13" spans="1:24" ht="20.149999999999999" customHeight="1"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20.149999999999999" customHeight="1"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20.149999999999999" customHeight="1"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20.149999999999999" customHeight="1"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20.149999999999999" customHeight="1"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20.149999999999999" customHeight="1"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20.149999999999999" customHeight="1"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20.149999999999999" customHeight="1"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20.149999999999999" customHeight="1"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20.149999999999999" customHeight="1"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20.149999999999999" customHeight="1"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20.149999999999999" customHeight="1"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20.149999999999999" customHeight="1"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20.149999999999999" customHeight="1"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20.149999999999999" customHeight="1"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20.149999999999999" customHeight="1"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20.149999999999999" customHeight="1"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20.149999999999999" customHeight="1"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20.149999999999999" customHeight="1"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20.149999999999999" customHeight="1"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20.149999999999999" customHeight="1"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20.149999999999999" customHeight="1"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20.149999999999999" customHeight="1"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20.149999999999999" customHeight="1"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20.149999999999999" customHeight="1"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20.149999999999999" customHeight="1"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20.149999999999999" customHeight="1"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20.149999999999999" customHeight="1"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20.149999999999999" customHeight="1"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20.149999999999999" customHeight="1"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20.149999999999999" customHeight="1"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20.149999999999999" customHeight="1"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20.149999999999999" customHeight="1"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20.149999999999999" customHeight="1"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20.149999999999999" customHeight="1"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20.149999999999999" customHeight="1"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20.149999999999999" customHeight="1"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20.149999999999999" customHeight="1"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20.149999999999999" customHeight="1"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20.149999999999999" customHeight="1"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20.149999999999999" customHeight="1"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20.149999999999999" customHeight="1"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20.149999999999999" customHeight="1"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20.149999999999999" customHeight="1"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20.149999999999999" customHeight="1"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20.149999999999999" customHeight="1"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20.149999999999999" customHeight="1"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20.149999999999999" customHeight="1"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11 F12:F26" xr:uid="{C9898858-2699-42E6-A571-1C1F0BE213EC}">
      <formula1>"YES, NO"</formula1>
    </dataValidation>
    <dataValidation type="list" allowBlank="1" showInputMessage="1" showErrorMessage="1" sqref="O6:O11 O12:O60" xr:uid="{63279600-93D3-4AAD-BDBE-36F5663DF8B1}">
      <formula1>"Fiber, Copper, Fixed Wireless"</formula1>
    </dataValidation>
    <dataValidation type="decimal" showInputMessage="1" showErrorMessage="1" sqref="Q6:Q11 Q12: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schemas.openxmlformats.org/package/2006/metadata/core-properties"/>
    <ds:schemaRef ds:uri="http://schemas.microsoft.com/office/infopath/2007/PartnerControls"/>
    <ds:schemaRef ds:uri="http://purl.org/dc/dcmitype/"/>
    <ds:schemaRef ds:uri="cf63e0e4-4eb7-4cbb-9267-0825e502aadb"/>
    <ds:schemaRef ds:uri="http://schemas.microsoft.com/office/2006/documentManagement/types"/>
    <ds:schemaRef ds:uri="a76cd3a5-e798-46dc-bca1-b38ab7cbdfaf"/>
    <ds:schemaRef ds:uri="d6d2f446-f863-4c00-ba44-ebf19adce64d"/>
    <ds:schemaRef ds:uri="http://purl.org/dc/term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2025-06-03T17:12:32Z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