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81D83E53-7270-449A-BC59-A83B15C4085B}"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9" l="1"/>
  <c r="T7" i="19"/>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<sst xmlns="http://schemas.openxmlformats.org/spreadsheetml/2006/main" count="124" uniqueCount="72">
  <si>
    <t>Evaluation Model for Solicitation Number 26-RFQ-002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</si>
  <si>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</si>
  <si>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</si>
  <si>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</si>
  <si>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</si>
  <si>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</si>
  <si>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</si>
  <si>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</si>
  <si>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</si>
  <si>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</si>
  <si>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</si>
  <si>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</si>
  <si>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</si>
  <si>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</si>
  <si>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</si>
  <si>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</si>
  <si>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</si>
  <si>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</si>
  <si>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</si>
  <si>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</si>
  <si>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</si>
  <si>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</si>
  <si>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</si>
  <si>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</si>
  <si>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</si>
  <si>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</si>
  <si>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</si>
  <si>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</si>
  <si>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</si>
  <si>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</si>
  <si>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</si>
  <si>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</si>
  <si>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</si>
  <si>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</si>
  <si>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PE-STL2702-S/DSHS5033/DOCMCNEIL/LTS-DSHS5033</t>
  </si>
  <si>
    <t>McNeil Island Correctional Facilities SCC - North Complex                                                                          1403 Commercial St                                                                 Steilacoom, WA 98388</t>
  </si>
  <si>
    <t>Liz Leona
360-789-9211
liz.leona@dshs.wa.gov</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</si>
  <si>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</si>
  <si>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100M</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</si>
  <si>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</si>
  <si>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NB</t>
  </si>
  <si>
    <t>N/A</t>
  </si>
  <si>
    <t xml:space="preserve">1000M (1G) </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</si>
  <si>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</si>
  <si>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DOCVAN2</t>
  </si>
  <si>
    <t>9105-B NE Highway 99                                                                           Vancouver, WA 98665-8974</t>
  </si>
  <si>
    <t>Mark Mosebach                                          360-449-7658                                           memosebach@doc1.wa.gov</t>
  </si>
  <si>
    <t>Install extended handoff to Room #103, IT Telcom - Communications closet / MDF room on 1st Floor. This is a 2 story building. Advance notice must be arranged with site contact prior to site visit. Install per site map (DOCVAN2 - Site Map.pdf) and site contact instructions.</t>
  </si>
  <si>
    <t>Fiber</t>
  </si>
  <si>
    <t>DOLC2726</t>
  </si>
  <si>
    <t>Peninsula Licensing Agency
3206 50Th St Ct NW A109, 
Gig Harbor, WA 98335-8568</t>
  </si>
  <si>
    <t>DOL Network Support 360-664-4904 DLISNetTelSup@dol.wa.gov</t>
  </si>
  <si>
    <t>Install extended handoff per attached site map (DOLC2726 office layout 2017.pdf)</t>
  </si>
  <si>
    <t>CNTY1502</t>
  </si>
  <si>
    <t>Island County                                                                                             80 N. Main St.                                                                                            Coupeville, WA 98239-9500</t>
  </si>
  <si>
    <t>Don Nelson                                                360-679-7395</t>
  </si>
  <si>
    <t>Install hand off per LCON direction and attached site map (22497 Island County - Coupeville Annex rev 030923.pdf).</t>
  </si>
  <si>
    <t>DOLC3412</t>
  </si>
  <si>
    <t>Yelm Community Services
624 Crystal Springs Rd NW, 
Yelm, WA 98597</t>
  </si>
  <si>
    <t>Install extended handoff per attached site map (DOLC3412 office layout.pdf).</t>
  </si>
  <si>
    <t>DORWEN0401</t>
  </si>
  <si>
    <t>630 N Chelan Ave, Suite B-3                                                     Wenatchee, WA 98801-6622</t>
  </si>
  <si>
    <t>Liz Leona
360-789-9211
liz.leona@dshs.wa.gov                      Property management contact:      509-860-5967, office@mpropertymanage.com.  Owner is John Barber 760-271-9801</t>
  </si>
  <si>
    <t>Install extended handoff to DOR Telecom room 108, refer to the attached site map (DORWEN0401 Floor Plan.pdf). Demarc/Vendor NID/Ethernet switch to be located no further than 10 feet from customer router in the same room as the current circuit.</t>
  </si>
  <si>
    <t>DOLC2201</t>
  </si>
  <si>
    <t>Lincoln County Auditor Auto License
450 Logan St, 
Davenport, WA 99122-5184</t>
  </si>
  <si>
    <t>Install extended handoff per attached site map (DOLC2201 office floor plan.pdf).</t>
  </si>
  <si>
    <t>CITYSSD</t>
  </si>
  <si>
    <t>818 E. Edison Ave                                                                                        Sunnyside, WA 98944</t>
  </si>
  <si>
    <t>Jafet Silva                                                509-836-6355                              jsilva@sunnyside-wa.gov</t>
  </si>
  <si>
    <t xml:space="preserve">Install hand off per LCON direction and attached site map (City of Sunnyside conduit location.png). </t>
  </si>
  <si>
    <t>818 E. Edison Ave                                                                                        Sunnyside, WA 98944-2206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</si>
</sst>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4" borderId="9" xfId="41" applyFont="1" applyFill="1" applyBorder="1" applyAlignment="1">
      <alignment horizontal="left" vertical="top" wrapText="1"/>
    </xf>
    <xf numFmtId="0" fontId="7" fillId="0" borderId="9" xfId="0" applyFont="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C9" zoomScale="80" zoomScaleNormal="80" workbookViewId="0">
      <selection activeCell="S17" sqref="S17"/>
    </sheetView>
  </sheetViews>
  <sheetFormatPr defaultRowHeight="15"/>
  <cols>
    <col min="1" max="1" width="4" style="109" customWidth="1"/>
    <col min="2" max="2" width="52.42578125" customWidth="1"/>
    <col min="3" max="3" width="56.5703125" customWidth="1"/>
    <col min="4" max="4" width="33.7109375" customWidth="1"/>
    <col min="5" max="5" width="9.285156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9" width="11.5703125" bestFit="1" customWidth="1"/>
    <col min="20" max="20" width="9.7109375" customWidth="1"/>
    <col min="22" max="22" width="16" style="126"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45" customHeight="1" thickBot="1">
      <c r="A2" s="107"/>
      <c r="B2" s="105" t="s">
        <v>1</v>
      </c>
      <c r="C2" s="4"/>
      <c r="D2" s="4"/>
      <c r="E2" s="4"/>
      <c r="F2" s="4"/>
      <c r="G2" s="4"/>
      <c r="H2" s="4"/>
      <c r="I2" s="4"/>
      <c r="J2" s="4"/>
      <c r="K2" s="4"/>
      <c r="L2" s="5"/>
      <c r="M2" s="15"/>
      <c r="N2" s="153" t="s">
        <v>2</v>
      </c>
      <c r="O2" s="154"/>
      <c r="P2" s="154"/>
      <c r="Q2" s="154"/>
      <c r="R2" s="154"/>
      <c r="S2" s="155"/>
      <c r="T2" s="6"/>
      <c r="U2" s="6"/>
      <c r="V2" s="122"/>
      <c r="W2" s="14"/>
      <c r="X2" s="14"/>
    </row>
    <row r="3" spans="1:24" ht="50.1" customHeight="1" thickBot="1">
      <c r="A3" s="108"/>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6" t="s">
        <v>23</v>
      </c>
      <c r="U4" s="146" t="s">
        <v>24</v>
      </c>
      <c r="V4" s="123" t="s">
        <v>25</v>
      </c>
      <c r="W4" s="146" t="s">
        <v>14</v>
      </c>
      <c r="X4" s="146" t="s">
        <v>15</v>
      </c>
    </row>
    <row r="5" spans="1:24" ht="69.75" customHeight="1"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45">
        <f>IF(T5="NO BID","NO BID",24*P5+Q5)</f>
        <v>0</v>
      </c>
      <c r="V5" s="124" cm="1">
        <f t="array" ref="V5">_xlfn.IFS(ISBLANK(O5),0,O5="Fiber",40,O5="Fixed Wireless",20,O5="Copper",10)</f>
        <v>0</v>
      </c>
      <c r="W5" s="113">
        <f>J5</f>
        <v>10</v>
      </c>
      <c r="X5" s="113">
        <f>K5</f>
        <v>50</v>
      </c>
    </row>
    <row r="6" spans="1:24" ht="81" customHeight="1">
      <c r="A6" s="107">
        <v>1</v>
      </c>
      <c r="B6" s="141" t="s">
        <v>34</v>
      </c>
      <c r="C6" s="93" t="s">
        <v>35</v>
      </c>
      <c r="D6" s="93" t="s">
        <v>36</v>
      </c>
      <c r="E6" s="93" t="s">
        <v>37</v>
      </c>
      <c r="F6" s="93" t="s">
        <v>30</v>
      </c>
      <c r="G6" s="93">
        <v>150</v>
      </c>
      <c r="H6" s="94" t="s">
        <v>38</v>
      </c>
      <c r="I6" s="17" t="s">
        <v>32</v>
      </c>
      <c r="J6" s="128">
        <v>10</v>
      </c>
      <c r="K6" s="20">
        <v>50</v>
      </c>
      <c r="L6" s="21" t="s">
        <v>39</v>
      </c>
      <c r="M6" s="15"/>
      <c r="N6" s="35"/>
      <c r="O6" s="32"/>
      <c r="P6" s="33" t="s">
        <v>40</v>
      </c>
      <c r="Q6" s="91"/>
      <c r="R6" s="66" t="s">
        <v>41</v>
      </c>
      <c r="S6" s="44"/>
      <c r="T6" s="37">
        <f t="shared" ref="T6:T60" si="0">IF(ISBLANK(N6),G6,N6)</f>
        <v>150</v>
      </c>
      <c r="U6" s="139" t="e">
        <f t="shared" ref="U6:U60" si="1">IF(T6="NO BID","NO BID",24*P6+Q6)</f>
        <v>#VALUE!</v>
      </c>
      <c r="V6" s="125" cm="1">
        <f t="array" ref="V6">_xlfn.IFS(ISBLANK(O6),0,O6="Fiber",40,O6="Fixed Wireless",20,O6="Copper",10)</f>
        <v>0</v>
      </c>
      <c r="W6" s="16">
        <f t="shared" ref="W6" si="2">J6</f>
        <v>10</v>
      </c>
      <c r="X6" s="16">
        <f t="shared" ref="X6" si="3">K6</f>
        <v>50</v>
      </c>
    </row>
    <row r="7" spans="1:24" ht="67.5" customHeight="1">
      <c r="A7" s="107">
        <v>2</v>
      </c>
      <c r="B7" s="142" t="s">
        <v>34</v>
      </c>
      <c r="C7" s="98" t="s">
        <v>35</v>
      </c>
      <c r="D7" s="140" t="s">
        <v>36</v>
      </c>
      <c r="E7" s="98" t="s">
        <v>37</v>
      </c>
      <c r="F7" s="87" t="s">
        <v>30</v>
      </c>
      <c r="G7" s="87">
        <v>150</v>
      </c>
      <c r="H7" s="99" t="s">
        <v>42</v>
      </c>
      <c r="I7" s="50" t="s">
        <v>32</v>
      </c>
      <c r="J7" s="129">
        <v>10</v>
      </c>
      <c r="K7" s="53">
        <v>50</v>
      </c>
      <c r="L7" s="54" t="s">
        <v>43</v>
      </c>
      <c r="M7" s="15"/>
      <c r="N7" s="55"/>
      <c r="O7" s="56"/>
      <c r="P7" s="57" t="s">
        <v>40</v>
      </c>
      <c r="Q7" s="42"/>
      <c r="R7" s="70"/>
      <c r="S7" s="69" t="s">
        <v>41</v>
      </c>
      <c r="T7" s="37">
        <f>IF(ISBLANK(N7),G7,N7)</f>
        <v>150</v>
      </c>
      <c r="U7" s="139" t="e">
        <f t="shared" si="1"/>
        <v>#VALUE!</v>
      </c>
      <c r="V7" s="125" cm="1">
        <f t="array" ref="V7">_xlfn.IFS(ISBLANK(O7),0,O7="Fiber",40,O7="Fixed Wireless",20,O7="Copper",10)</f>
        <v>0</v>
      </c>
      <c r="W7" s="16">
        <f t="shared" ref="W7:W9" si="4">J7</f>
        <v>10</v>
      </c>
      <c r="X7" s="16">
        <f t="shared" ref="X7:X9" si="5">K7</f>
        <v>50</v>
      </c>
    </row>
    <row r="8" spans="1:24" ht="42.75" customHeight="1">
      <c r="A8" s="107">
        <v>3</v>
      </c>
      <c r="B8" s="92" t="s">
        <v>44</v>
      </c>
      <c r="C8" s="93" t="s">
        <v>45</v>
      </c>
      <c r="D8" s="93" t="s">
        <v>46</v>
      </c>
      <c r="E8" s="93" t="s">
        <v>47</v>
      </c>
      <c r="F8" s="93" t="s">
        <v>30</v>
      </c>
      <c r="G8" s="93">
        <v>150</v>
      </c>
      <c r="H8" s="94" t="s">
        <v>38</v>
      </c>
      <c r="I8" s="92" t="s">
        <v>32</v>
      </c>
      <c r="J8" s="127">
        <v>10</v>
      </c>
      <c r="K8" s="95">
        <v>50</v>
      </c>
      <c r="L8" s="96"/>
      <c r="M8" s="15"/>
      <c r="N8" s="97">
        <v>120</v>
      </c>
      <c r="O8" s="90" t="s">
        <v>48</v>
      </c>
      <c r="P8" s="90">
        <v>765</v>
      </c>
      <c r="Q8" s="91">
        <v>3000</v>
      </c>
      <c r="R8" s="66" t="s">
        <v>41</v>
      </c>
      <c r="S8" s="143">
        <v>1600</v>
      </c>
      <c r="T8" s="37">
        <f t="shared" si="0"/>
        <v>120</v>
      </c>
      <c r="U8" s="139">
        <f t="shared" si="1"/>
        <v>21360</v>
      </c>
      <c r="V8" s="125" cm="1">
        <f t="array" ref="V8">_xlfn.IFS(ISBLANK(O8),0,O8="Fiber",40,O8="Fixed Wireless",20,O8="Copper",10)</f>
        <v>40</v>
      </c>
      <c r="W8" s="16">
        <f t="shared" si="4"/>
        <v>10</v>
      </c>
      <c r="X8" s="16">
        <f t="shared" si="5"/>
        <v>50</v>
      </c>
    </row>
    <row r="9" spans="1:24" ht="72" customHeight="1">
      <c r="A9" s="107">
        <v>4</v>
      </c>
      <c r="B9" s="58" t="s">
        <v>49</v>
      </c>
      <c r="C9" s="59" t="s">
        <v>50</v>
      </c>
      <c r="D9" s="51" t="s">
        <v>51</v>
      </c>
      <c r="E9" s="59" t="s">
        <v>52</v>
      </c>
      <c r="F9" s="59" t="s">
        <v>30</v>
      </c>
      <c r="G9" s="59">
        <v>150</v>
      </c>
      <c r="H9" s="60" t="s">
        <v>31</v>
      </c>
      <c r="I9" s="58" t="s">
        <v>32</v>
      </c>
      <c r="J9" s="130">
        <v>10</v>
      </c>
      <c r="K9" s="61">
        <v>50</v>
      </c>
      <c r="L9" s="54"/>
      <c r="M9" s="15"/>
      <c r="N9" s="55"/>
      <c r="O9" s="56"/>
      <c r="P9" s="57" t="s">
        <v>40</v>
      </c>
      <c r="Q9" s="42"/>
      <c r="R9" s="70"/>
      <c r="S9" s="45"/>
      <c r="T9" s="37">
        <f t="shared" si="0"/>
        <v>150</v>
      </c>
      <c r="U9" s="139" t="e">
        <f t="shared" si="1"/>
        <v>#VALUE!</v>
      </c>
      <c r="V9" s="125" cm="1">
        <f t="array" ref="V9">_xlfn.IFS(ISBLANK(O9),0,O9="Fiber",40,O9="Fixed Wireless",20,O9="Copper",10)</f>
        <v>0</v>
      </c>
      <c r="W9" s="16">
        <f t="shared" si="4"/>
        <v>10</v>
      </c>
      <c r="X9" s="16">
        <f t="shared" si="5"/>
        <v>50</v>
      </c>
    </row>
    <row r="10" spans="1:24" ht="58.5" customHeight="1">
      <c r="A10" s="107">
        <v>5</v>
      </c>
      <c r="B10" s="141" t="s">
        <v>53</v>
      </c>
      <c r="C10" s="93" t="s">
        <v>54</v>
      </c>
      <c r="D10" s="93" t="s">
        <v>55</v>
      </c>
      <c r="E10" s="93" t="s">
        <v>56</v>
      </c>
      <c r="F10" s="93" t="s">
        <v>30</v>
      </c>
      <c r="G10" s="93">
        <v>150</v>
      </c>
      <c r="H10" s="94" t="s">
        <v>38</v>
      </c>
      <c r="I10" s="92" t="s">
        <v>32</v>
      </c>
      <c r="J10" s="127">
        <v>10</v>
      </c>
      <c r="K10" s="95">
        <v>50</v>
      </c>
      <c r="L10" s="96"/>
      <c r="M10" s="15"/>
      <c r="N10" s="97">
        <v>120</v>
      </c>
      <c r="O10" s="90" t="s">
        <v>48</v>
      </c>
      <c r="P10" s="90">
        <v>765</v>
      </c>
      <c r="Q10" s="91">
        <v>3000</v>
      </c>
      <c r="R10" s="66" t="s">
        <v>41</v>
      </c>
      <c r="S10" s="143">
        <v>1600</v>
      </c>
      <c r="T10" s="37">
        <f t="shared" si="0"/>
        <v>120</v>
      </c>
      <c r="U10" s="139">
        <f t="shared" si="1"/>
        <v>21360</v>
      </c>
      <c r="V10" s="125" cm="1">
        <f t="array" ref="V10">_xlfn.IFS(ISBLANK(O10),0,O10="Fiber",40,O10="Fixed Wireless",20,O10="Copper",10)</f>
        <v>40</v>
      </c>
      <c r="W10" s="16">
        <f t="shared" ref="W10:W60" si="6">J10</f>
        <v>10</v>
      </c>
      <c r="X10" s="16">
        <f t="shared" ref="X10:X16" si="7">K10</f>
        <v>50</v>
      </c>
    </row>
    <row r="11" spans="1:24" ht="58.5" customHeight="1">
      <c r="A11" s="107">
        <v>6</v>
      </c>
      <c r="B11" s="85" t="s">
        <v>57</v>
      </c>
      <c r="C11" s="98" t="s">
        <v>58</v>
      </c>
      <c r="D11" s="98" t="s">
        <v>51</v>
      </c>
      <c r="E11" s="98" t="s">
        <v>59</v>
      </c>
      <c r="F11" s="87" t="s">
        <v>30</v>
      </c>
      <c r="G11" s="87">
        <v>150</v>
      </c>
      <c r="H11" s="99" t="s">
        <v>31</v>
      </c>
      <c r="I11" s="85" t="s">
        <v>32</v>
      </c>
      <c r="J11" s="131">
        <v>10</v>
      </c>
      <c r="K11" s="100">
        <v>50</v>
      </c>
      <c r="L11" s="86"/>
      <c r="M11" s="15"/>
      <c r="N11" s="40">
        <v>50</v>
      </c>
      <c r="O11" s="41" t="s">
        <v>48</v>
      </c>
      <c r="P11" s="42">
        <v>399</v>
      </c>
      <c r="Q11" s="42">
        <v>2500</v>
      </c>
      <c r="R11" s="68">
        <v>1000</v>
      </c>
      <c r="S11" s="43">
        <v>1600</v>
      </c>
      <c r="T11" s="37">
        <f t="shared" si="0"/>
        <v>50</v>
      </c>
      <c r="U11" s="139">
        <f t="shared" si="1"/>
        <v>12076</v>
      </c>
      <c r="V11" s="125" cm="1">
        <f t="array" ref="V11">_xlfn.IFS(ISBLANK(O11),0,O11="Fiber",40,O11="Fixed Wireless",20,O11="Copper",10)</f>
        <v>40</v>
      </c>
      <c r="W11" s="16">
        <f t="shared" si="6"/>
        <v>10</v>
      </c>
      <c r="X11" s="16">
        <f t="shared" si="7"/>
        <v>50</v>
      </c>
    </row>
    <row r="12" spans="1:24" ht="132.75" customHeight="1">
      <c r="A12" s="107">
        <v>7</v>
      </c>
      <c r="B12" s="17" t="s">
        <v>60</v>
      </c>
      <c r="C12" s="28" t="s">
        <v>61</v>
      </c>
      <c r="D12" s="28" t="s">
        <v>62</v>
      </c>
      <c r="E12" s="28" t="s">
        <v>63</v>
      </c>
      <c r="F12" s="18" t="s">
        <v>30</v>
      </c>
      <c r="G12" s="18">
        <v>150</v>
      </c>
      <c r="H12" s="19" t="s">
        <v>42</v>
      </c>
      <c r="I12" s="17" t="s">
        <v>32</v>
      </c>
      <c r="J12" s="128">
        <v>10</v>
      </c>
      <c r="K12" s="20">
        <v>50</v>
      </c>
      <c r="L12" s="21"/>
      <c r="M12" s="15"/>
      <c r="N12" s="35">
        <v>120</v>
      </c>
      <c r="O12" s="32" t="s">
        <v>48</v>
      </c>
      <c r="P12" s="33">
        <v>1270</v>
      </c>
      <c r="Q12" s="91">
        <v>3000</v>
      </c>
      <c r="R12" s="137">
        <v>1000</v>
      </c>
      <c r="S12" s="144" t="s">
        <v>41</v>
      </c>
      <c r="T12" s="37">
        <f t="shared" si="0"/>
        <v>120</v>
      </c>
      <c r="U12" s="139">
        <f t="shared" si="1"/>
        <v>33480</v>
      </c>
      <c r="V12" s="125" cm="1">
        <f t="array" ref="V12">_xlfn.IFS(ISBLANK(O12),0,O12="Fiber",40,O12="Fixed Wireless",20,O12="Copper",10)</f>
        <v>40</v>
      </c>
      <c r="W12" s="16">
        <f t="shared" si="6"/>
        <v>10</v>
      </c>
      <c r="X12" s="16">
        <f t="shared" si="7"/>
        <v>50</v>
      </c>
    </row>
    <row r="13" spans="1:24" ht="189">
      <c r="A13" s="107">
        <v>8</v>
      </c>
      <c r="B13" s="85" t="s">
        <v>64</v>
      </c>
      <c r="C13" s="98" t="s">
        <v>65</v>
      </c>
      <c r="D13" s="98" t="s">
        <v>51</v>
      </c>
      <c r="E13" s="98" t="s">
        <v>66</v>
      </c>
      <c r="F13" s="87" t="s">
        <v>30</v>
      </c>
      <c r="G13" s="87">
        <v>150</v>
      </c>
      <c r="H13" s="99" t="s">
        <v>31</v>
      </c>
      <c r="I13" s="85" t="s">
        <v>32</v>
      </c>
      <c r="J13" s="131">
        <v>10</v>
      </c>
      <c r="K13" s="100">
        <v>50</v>
      </c>
      <c r="L13" s="86"/>
      <c r="M13" s="15"/>
      <c r="N13" s="55">
        <v>120</v>
      </c>
      <c r="O13" s="56" t="s">
        <v>48</v>
      </c>
      <c r="P13" s="57">
        <v>385</v>
      </c>
      <c r="Q13" s="42">
        <v>3000</v>
      </c>
      <c r="R13" s="68">
        <v>1000</v>
      </c>
      <c r="S13" s="45">
        <v>1600</v>
      </c>
      <c r="T13" s="37">
        <f t="shared" si="0"/>
        <v>120</v>
      </c>
      <c r="U13" s="139">
        <f t="shared" si="1"/>
        <v>12240</v>
      </c>
      <c r="V13" s="125" cm="1">
        <f t="array" ref="V13">_xlfn.IFS(ISBLANK(O13),0,O13="Fiber",40,O13="Fixed Wireless",20,O13="Copper",10)</f>
        <v>40</v>
      </c>
      <c r="W13" s="16">
        <f t="shared" si="6"/>
        <v>10</v>
      </c>
      <c r="X13" s="16">
        <f t="shared" si="7"/>
        <v>50</v>
      </c>
    </row>
    <row r="14" spans="1:24" ht="63.75" customHeight="1">
      <c r="A14" s="107">
        <v>9</v>
      </c>
      <c r="B14" s="17" t="s">
        <v>67</v>
      </c>
      <c r="C14" s="18" t="s">
        <v>68</v>
      </c>
      <c r="D14" s="18" t="s">
        <v>69</v>
      </c>
      <c r="E14" s="18" t="s">
        <v>70</v>
      </c>
      <c r="F14" s="18" t="s">
        <v>30</v>
      </c>
      <c r="G14" s="18">
        <v>150</v>
      </c>
      <c r="H14" s="19" t="s">
        <v>31</v>
      </c>
      <c r="I14" s="17" t="s">
        <v>32</v>
      </c>
      <c r="J14" s="128">
        <v>10</v>
      </c>
      <c r="K14" s="20">
        <v>50</v>
      </c>
      <c r="L14" s="21"/>
      <c r="M14" s="15"/>
      <c r="N14" s="35"/>
      <c r="O14" s="32"/>
      <c r="P14" s="33" t="s">
        <v>40</v>
      </c>
      <c r="Q14" s="91"/>
      <c r="R14" s="101"/>
      <c r="S14" s="62"/>
      <c r="T14" s="37">
        <f t="shared" si="0"/>
        <v>150</v>
      </c>
      <c r="U14" s="139" t="e">
        <f t="shared" si="1"/>
        <v>#VALUE!</v>
      </c>
      <c r="V14" s="125" cm="1">
        <f t="array" ref="V14">_xlfn.IFS(ISBLANK(O14),0,O14="Fiber",40,O14="Fixed Wireless",20,O14="Copper",10)</f>
        <v>0</v>
      </c>
      <c r="W14" s="16">
        <f t="shared" si="6"/>
        <v>10</v>
      </c>
      <c r="X14" s="16">
        <f t="shared" si="7"/>
        <v>50</v>
      </c>
    </row>
    <row r="15" spans="1:24" ht="58.5" customHeight="1">
      <c r="A15" s="107">
        <v>10</v>
      </c>
      <c r="B15" s="22" t="s">
        <v>67</v>
      </c>
      <c r="C15" s="23" t="s">
        <v>71</v>
      </c>
      <c r="D15" s="23" t="s">
        <v>69</v>
      </c>
      <c r="E15" s="23" t="s">
        <v>70</v>
      </c>
      <c r="F15" s="23" t="s">
        <v>30</v>
      </c>
      <c r="G15" s="23">
        <v>150</v>
      </c>
      <c r="H15" s="24" t="s">
        <v>38</v>
      </c>
      <c r="I15" s="22" t="s">
        <v>32</v>
      </c>
      <c r="J15" s="132">
        <v>10</v>
      </c>
      <c r="K15" s="25">
        <v>50</v>
      </c>
      <c r="L15" s="26"/>
      <c r="M15" s="15"/>
      <c r="N15" s="55">
        <v>145</v>
      </c>
      <c r="O15" s="56" t="s">
        <v>48</v>
      </c>
      <c r="P15" s="57">
        <v>850</v>
      </c>
      <c r="Q15" s="42">
        <v>5000</v>
      </c>
      <c r="R15" s="67" t="s">
        <v>41</v>
      </c>
      <c r="S15" s="63">
        <v>1600</v>
      </c>
      <c r="T15" s="37">
        <f t="shared" si="0"/>
        <v>145</v>
      </c>
      <c r="U15" s="139">
        <f t="shared" si="1"/>
        <v>25400</v>
      </c>
      <c r="V15" s="125" cm="1">
        <f t="array" ref="V15">_xlfn.IFS(ISBLANK(O15),0,O15="Fiber",40,O15="Fixed Wireless",20,O15="Copper",10)</f>
        <v>40</v>
      </c>
      <c r="W15" s="16">
        <f t="shared" si="6"/>
        <v>10</v>
      </c>
      <c r="X15" s="16">
        <f t="shared" si="7"/>
        <v>50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EBC249E1-961D-4926-87E5-E15708B575D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2025-08-06T16:44:36Z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