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FDCCB0E3-D8BE-4A84-9033-6869E55A369D}" xr6:coauthVersionLast="47" xr6:coauthVersionMax="47" xr10:uidLastSave="{00000000-0000-0000-0000-000000000000}"/>
  <bookViews>
    <workbookView xWindow="-135" yWindow="-135" windowWidth="29070" windowHeight="1575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X61" i="19" l="1"/>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<sst xmlns="http://schemas.openxmlformats.org/spreadsheetml/2006/main" count="153" uniqueCount="89">
  <si>
    <t>Evaluation Model for Solicitation Number 26-RFQ-003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</si>
  <si>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</si>
  <si>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</si>
  <si>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</si>
  <si>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</si>
  <si>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</si>
  <si>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</si>
  <si>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</si>
  <si>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</si>
  <si>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</si>
  <si>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</si>
  <si>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</si>
  <si>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</si>
  <si>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</si>
  <si>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</si>
  <si>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</si>
  <si>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</si>
  <si>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</si>
  <si>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</si>
  <si>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</si>
  <si>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</si>
  <si>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</si>
  <si>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</si>
  <si>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</si>
  <si>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</si>
  <si>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</si>
  <si>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</si>
  <si>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</si>
  <si>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</si>
  <si>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</si>
  <si>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</si>
  <si>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</si>
  <si>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</si>
  <si>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</si>
  <si>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</si>
  <si>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</si>
  <si>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</si>
  <si>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</si>
  <si>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</si>
  <si>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Fiber</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</si>
  <si>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</si>
  <si>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</si>
  <si>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</si>
  <si>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</si>
  <si>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</si>
  <si>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</si>
  <si>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</si>
  <si>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</si>
  <si>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</si>
  <si>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</si>
  <si>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</si>
  <si>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Washington Correctional Center for Women                              9601 Bujacich Rd NW                                                              Gig Harbor WA 98332-8300</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</si>
  <si>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</si>
  <si>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</si>
  <si>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</si>
  <si>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</si>
  <si>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</si>
  <si>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</si>
  <si>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</si>
  <si>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</si>
  <si>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</si>
  <si>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</si>
  <si>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</si>
  <si>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</si>
  <si>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</si>
  <si>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</si>
  <si>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1000M (1G)</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</si>
  <si>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</si>
  <si>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</si>
  <si>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</si>
  <si>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</si>
  <si>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</si>
  <si>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</si>
  <si>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</si>
  <si>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</si>
  <si>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NB</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</si>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</sst>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4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6" applyFill="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D14" zoomScale="80" zoomScaleNormal="80" workbookViewId="0">
      <selection activeCell="Q8" sqref="Q8"/>
    </sheetView>
  </sheetViews>
  <sheetFormatPr defaultRowHeight="14.45"/>
  <cols>
    <col min="1" max="1" width="4" style="103" customWidth="1"/>
    <col min="2" max="2" width="52.28515625" customWidth="1"/>
    <col min="3" max="3" width="45.42578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7" width="11.28515625" bestFit="1" customWidth="1"/>
    <col min="18" max="18" width="9.5703125" bestFit="1" customWidth="1"/>
    <col min="19" max="19" width="11.28515625" bestFit="1" customWidth="1"/>
    <col min="20" max="20" width="9.7109375" customWidth="1"/>
    <col min="22" max="22" width="16" style="120"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c r="A2" s="101"/>
      <c r="B2" s="99" t="s">
        <v>1</v>
      </c>
      <c r="C2" s="4"/>
      <c r="D2" s="4"/>
      <c r="E2" s="4"/>
      <c r="F2" s="4"/>
      <c r="G2" s="4"/>
      <c r="H2" s="4"/>
      <c r="I2" s="4"/>
      <c r="J2" s="4"/>
      <c r="K2" s="4"/>
      <c r="L2" s="5"/>
      <c r="M2" s="15"/>
      <c r="N2" s="144" t="s">
        <v>2</v>
      </c>
      <c r="O2" s="145"/>
      <c r="P2" s="145"/>
      <c r="Q2" s="145"/>
      <c r="R2" s="145"/>
      <c r="S2" s="146"/>
      <c r="T2" s="6"/>
      <c r="U2" s="6"/>
      <c r="V2" s="116"/>
      <c r="W2" s="14"/>
      <c r="X2" s="14"/>
    </row>
    <row r="3" spans="1:24" ht="82.9" customHeight="1" thickBot="1">
      <c r="A3" s="102"/>
      <c r="B3" s="7"/>
      <c r="C3" s="8"/>
      <c r="D3" s="8"/>
      <c r="E3" s="8"/>
      <c r="F3" s="8"/>
      <c r="G3" s="8"/>
      <c r="H3" s="8"/>
      <c r="I3" s="138" t="s">
        <v>3</v>
      </c>
      <c r="J3" s="139"/>
      <c r="K3" s="140"/>
      <c r="L3" s="9"/>
      <c r="M3" s="10"/>
      <c r="N3" s="12"/>
      <c r="O3" s="13"/>
      <c r="P3" s="13"/>
      <c r="Q3" s="13"/>
      <c r="R3" s="141" t="s">
        <v>4</v>
      </c>
      <c r="S3" s="142"/>
      <c r="T3" s="143" t="s">
        <v>5</v>
      </c>
      <c r="U3" s="143"/>
      <c r="V3" s="143"/>
      <c r="W3" s="143"/>
      <c r="X3" s="143"/>
    </row>
    <row r="4" spans="1:24" ht="79.5" customHeight="1" thickBot="1">
      <c r="A4" s="102"/>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37" t="s">
        <v>23</v>
      </c>
      <c r="U4" s="137" t="s">
        <v>24</v>
      </c>
      <c r="V4" s="117" t="s">
        <v>25</v>
      </c>
      <c r="W4" s="137" t="s">
        <v>14</v>
      </c>
      <c r="X4" s="137" t="s">
        <v>15</v>
      </c>
    </row>
    <row r="5" spans="1:24" ht="69.75" customHeight="1" thickTop="1">
      <c r="A5" s="101"/>
      <c r="B5" s="104" t="s">
        <v>26</v>
      </c>
      <c r="C5" s="105" t="s">
        <v>27</v>
      </c>
      <c r="D5" s="105" t="s">
        <v>28</v>
      </c>
      <c r="E5" s="105" t="s">
        <v>29</v>
      </c>
      <c r="F5" s="105" t="s">
        <v>30</v>
      </c>
      <c r="G5" s="105">
        <v>150</v>
      </c>
      <c r="H5" s="106" t="s">
        <v>31</v>
      </c>
      <c r="I5" s="104" t="s">
        <v>32</v>
      </c>
      <c r="J5" s="127">
        <v>10</v>
      </c>
      <c r="K5" s="128">
        <v>50</v>
      </c>
      <c r="L5" s="108" t="s">
        <v>33</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8">
      <c r="A6" s="101">
        <v>1</v>
      </c>
      <c r="B6" s="89" t="s">
        <v>34</v>
      </c>
      <c r="C6" s="90" t="s">
        <v>35</v>
      </c>
      <c r="D6" s="90" t="s">
        <v>36</v>
      </c>
      <c r="E6" s="90" t="s">
        <v>37</v>
      </c>
      <c r="F6" s="90" t="s">
        <v>30</v>
      </c>
      <c r="G6" s="90">
        <v>150</v>
      </c>
      <c r="H6" s="91" t="s">
        <v>38</v>
      </c>
      <c r="I6" s="17" t="s">
        <v>32</v>
      </c>
      <c r="J6" s="122">
        <v>10</v>
      </c>
      <c r="K6" s="20">
        <v>50</v>
      </c>
      <c r="L6" s="21"/>
      <c r="M6" s="15"/>
      <c r="N6" s="35">
        <v>110</v>
      </c>
      <c r="O6" s="32" t="s">
        <v>39</v>
      </c>
      <c r="P6" s="33">
        <v>740</v>
      </c>
      <c r="Q6" s="88">
        <v>3000</v>
      </c>
      <c r="R6" s="66" t="s">
        <v>40</v>
      </c>
      <c r="S6" s="44">
        <v>1600</v>
      </c>
      <c r="T6" s="37">
        <f t="shared" ref="T6:T61" si="0">IF(ISBLANK(N6),G6,N6)</f>
        <v>110</v>
      </c>
      <c r="U6" s="132">
        <f t="shared" ref="U6:U61" si="1">IF(T6="NO BID","NO BID",24*P6+Q6)</f>
        <v>20760</v>
      </c>
      <c r="V6" s="119" cm="1">
        <f t="array" ref="V6">_xlfn.IFS(ISBLANK(O6),0,O6="Fiber",40,O6="Fixed Wireless",20,O6="Copper",10)</f>
        <v>40</v>
      </c>
      <c r="W6" s="16">
        <f t="shared" ref="W6" si="2">J6</f>
        <v>10</v>
      </c>
      <c r="X6" s="16">
        <f t="shared" ref="X6" si="3">K6</f>
        <v>50</v>
      </c>
    </row>
    <row r="7" spans="1:24" ht="62.45">
      <c r="A7" s="101">
        <v>2</v>
      </c>
      <c r="B7" s="58" t="s">
        <v>41</v>
      </c>
      <c r="C7" s="95" t="s">
        <v>42</v>
      </c>
      <c r="D7" s="133" t="s">
        <v>43</v>
      </c>
      <c r="E7" s="95" t="s">
        <v>44</v>
      </c>
      <c r="F7" s="84" t="s">
        <v>30</v>
      </c>
      <c r="G7" s="84">
        <v>150</v>
      </c>
      <c r="H7" s="96" t="s">
        <v>38</v>
      </c>
      <c r="I7" s="50" t="s">
        <v>32</v>
      </c>
      <c r="J7" s="123">
        <v>10</v>
      </c>
      <c r="K7" s="53">
        <v>50</v>
      </c>
      <c r="L7" s="54" t="s">
        <v>45</v>
      </c>
      <c r="M7" s="15"/>
      <c r="N7" s="55">
        <v>110</v>
      </c>
      <c r="O7" s="56" t="s">
        <v>39</v>
      </c>
      <c r="P7" s="57">
        <v>740</v>
      </c>
      <c r="Q7" s="42">
        <v>3000</v>
      </c>
      <c r="R7" s="67" t="s">
        <v>40</v>
      </c>
      <c r="S7" s="45">
        <v>1600</v>
      </c>
      <c r="T7" s="37">
        <f>IF(ISBLANK(N7),G7,N7)</f>
        <v>110</v>
      </c>
      <c r="U7" s="132">
        <f t="shared" si="1"/>
        <v>20760</v>
      </c>
      <c r="V7" s="119" cm="1">
        <f t="array" ref="V7">_xlfn.IFS(ISBLANK(O7),0,O7="Fiber",40,O7="Fixed Wireless",20,O7="Copper",10)</f>
        <v>40</v>
      </c>
      <c r="W7" s="16">
        <f t="shared" ref="W7:W9" si="4">J7</f>
        <v>10</v>
      </c>
      <c r="X7" s="16">
        <f t="shared" ref="X7:X9" si="5">K7</f>
        <v>50</v>
      </c>
    </row>
    <row r="8" spans="1:24" ht="62.45">
      <c r="A8" s="101">
        <v>3</v>
      </c>
      <c r="B8" s="89" t="s">
        <v>46</v>
      </c>
      <c r="C8" s="90" t="s">
        <v>47</v>
      </c>
      <c r="D8" s="90" t="s">
        <v>48</v>
      </c>
      <c r="E8" s="90" t="s">
        <v>49</v>
      </c>
      <c r="F8" s="90" t="s">
        <v>30</v>
      </c>
      <c r="G8" s="90">
        <v>150</v>
      </c>
      <c r="H8" s="91" t="s">
        <v>38</v>
      </c>
      <c r="I8" s="89" t="s">
        <v>32</v>
      </c>
      <c r="J8" s="121">
        <v>10</v>
      </c>
      <c r="K8" s="92">
        <v>50</v>
      </c>
      <c r="L8" s="93" t="s">
        <v>45</v>
      </c>
      <c r="M8" s="15"/>
      <c r="N8" s="94">
        <v>140</v>
      </c>
      <c r="O8" s="87" t="s">
        <v>39</v>
      </c>
      <c r="P8" s="87">
        <v>695</v>
      </c>
      <c r="Q8" s="88">
        <v>3500</v>
      </c>
      <c r="R8" s="66" t="s">
        <v>40</v>
      </c>
      <c r="S8" s="135">
        <v>1600</v>
      </c>
      <c r="T8" s="37">
        <f t="shared" si="0"/>
        <v>140</v>
      </c>
      <c r="U8" s="132">
        <f t="shared" si="1"/>
        <v>20180</v>
      </c>
      <c r="V8" s="119" cm="1">
        <f t="array" ref="V8">_xlfn.IFS(ISBLANK(O8),0,O8="Fiber",40,O8="Fixed Wireless",20,O8="Copper",10)</f>
        <v>40</v>
      </c>
      <c r="W8" s="16">
        <f t="shared" si="4"/>
        <v>10</v>
      </c>
      <c r="X8" s="16">
        <f t="shared" si="5"/>
        <v>50</v>
      </c>
    </row>
    <row r="9" spans="1:24" ht="272.64999999999998" customHeight="1">
      <c r="A9" s="101">
        <v>4</v>
      </c>
      <c r="B9" s="58" t="s">
        <v>50</v>
      </c>
      <c r="C9" s="59" t="s">
        <v>51</v>
      </c>
      <c r="D9" s="51" t="s">
        <v>52</v>
      </c>
      <c r="E9" s="59" t="s">
        <v>53</v>
      </c>
      <c r="F9" s="59" t="s">
        <v>30</v>
      </c>
      <c r="G9" s="59">
        <v>150</v>
      </c>
      <c r="H9" s="60" t="s">
        <v>54</v>
      </c>
      <c r="I9" s="58" t="s">
        <v>32</v>
      </c>
      <c r="J9" s="124">
        <v>10</v>
      </c>
      <c r="K9" s="61">
        <v>50</v>
      </c>
      <c r="L9" s="54" t="s">
        <v>55</v>
      </c>
      <c r="M9" s="15"/>
      <c r="N9" s="55">
        <v>140</v>
      </c>
      <c r="O9" s="56" t="s">
        <v>39</v>
      </c>
      <c r="P9" s="57">
        <v>955</v>
      </c>
      <c r="Q9" s="42">
        <v>3000</v>
      </c>
      <c r="R9" s="69">
        <v>975</v>
      </c>
      <c r="S9" s="45">
        <v>1600</v>
      </c>
      <c r="T9" s="37">
        <f t="shared" si="0"/>
        <v>140</v>
      </c>
      <c r="U9" s="132">
        <f t="shared" si="1"/>
        <v>25920</v>
      </c>
      <c r="V9" s="119" cm="1">
        <f t="array" ref="V9">_xlfn.IFS(ISBLANK(O9),0,O9="Fiber",40,O9="Fixed Wireless",20,O9="Copper",10)</f>
        <v>40</v>
      </c>
      <c r="W9" s="16">
        <f t="shared" si="4"/>
        <v>10</v>
      </c>
      <c r="X9" s="16">
        <f t="shared" si="5"/>
        <v>50</v>
      </c>
    </row>
    <row r="10" spans="1:24" ht="93.6">
      <c r="A10" s="101">
        <v>5</v>
      </c>
      <c r="B10" s="89" t="s">
        <v>56</v>
      </c>
      <c r="C10" s="90" t="s">
        <v>57</v>
      </c>
      <c r="D10" s="90" t="s">
        <v>58</v>
      </c>
      <c r="E10" s="90" t="s">
        <v>59</v>
      </c>
      <c r="F10" s="90" t="s">
        <v>30</v>
      </c>
      <c r="G10" s="90">
        <v>150</v>
      </c>
      <c r="H10" s="91" t="s">
        <v>54</v>
      </c>
      <c r="I10" s="89" t="s">
        <v>32</v>
      </c>
      <c r="J10" s="121">
        <v>10</v>
      </c>
      <c r="K10" s="92">
        <v>50</v>
      </c>
      <c r="L10" s="93" t="s">
        <v>60</v>
      </c>
      <c r="M10" s="15"/>
      <c r="N10" s="94">
        <v>130</v>
      </c>
      <c r="O10" s="87" t="s">
        <v>39</v>
      </c>
      <c r="P10" s="87">
        <v>675</v>
      </c>
      <c r="Q10" s="88">
        <v>3000</v>
      </c>
      <c r="R10" s="130">
        <v>650</v>
      </c>
      <c r="S10" s="135">
        <v>1600</v>
      </c>
      <c r="T10" s="37">
        <f t="shared" si="0"/>
        <v>130</v>
      </c>
      <c r="U10" s="132">
        <f t="shared" si="1"/>
        <v>19200</v>
      </c>
      <c r="V10" s="119" cm="1">
        <f t="array" ref="V10">_xlfn.IFS(ISBLANK(O10),0,O10="Fiber",40,O10="Fixed Wireless",20,O10="Copper",10)</f>
        <v>40</v>
      </c>
      <c r="W10" s="16">
        <f t="shared" ref="W10:W61" si="6">J10</f>
        <v>10</v>
      </c>
      <c r="X10" s="16">
        <f t="shared" ref="X10:X17" si="7">K10</f>
        <v>50</v>
      </c>
    </row>
    <row r="11" spans="1:24" ht="171.6">
      <c r="A11" s="101">
        <v>6</v>
      </c>
      <c r="B11" s="58" t="s">
        <v>61</v>
      </c>
      <c r="C11" s="95" t="s">
        <v>62</v>
      </c>
      <c r="D11" s="133" t="s">
        <v>63</v>
      </c>
      <c r="E11" s="95" t="s">
        <v>64</v>
      </c>
      <c r="F11" s="84" t="s">
        <v>30</v>
      </c>
      <c r="G11" s="84">
        <v>150</v>
      </c>
      <c r="H11" s="96" t="s">
        <v>54</v>
      </c>
      <c r="I11" s="50" t="s">
        <v>32</v>
      </c>
      <c r="J11" s="123">
        <v>10</v>
      </c>
      <c r="K11" s="53">
        <v>50</v>
      </c>
      <c r="L11" s="54" t="s">
        <v>65</v>
      </c>
      <c r="M11" s="15"/>
      <c r="N11" s="55">
        <v>130</v>
      </c>
      <c r="O11" s="56" t="s">
        <v>39</v>
      </c>
      <c r="P11" s="57">
        <v>790</v>
      </c>
      <c r="Q11" s="42">
        <v>3000</v>
      </c>
      <c r="R11" s="69">
        <v>775</v>
      </c>
      <c r="S11" s="45">
        <v>1600</v>
      </c>
      <c r="T11" s="37">
        <f t="shared" si="0"/>
        <v>130</v>
      </c>
      <c r="U11" s="132">
        <f t="shared" si="1"/>
        <v>21960</v>
      </c>
      <c r="V11" s="119" cm="1">
        <f t="array" ref="V11">_xlfn.IFS(ISBLANK(O11),0,O11="Fiber",40,O11="Fixed Wireless",20,O11="Copper",10)</f>
        <v>40</v>
      </c>
      <c r="W11" s="16">
        <f t="shared" si="6"/>
        <v>10</v>
      </c>
      <c r="X11" s="16">
        <f t="shared" si="7"/>
        <v>50</v>
      </c>
    </row>
    <row r="12" spans="1:24" ht="171.6">
      <c r="A12" s="101">
        <v>7</v>
      </c>
      <c r="B12" s="89" t="s">
        <v>61</v>
      </c>
      <c r="C12" s="90" t="s">
        <v>62</v>
      </c>
      <c r="D12" s="90" t="s">
        <v>63</v>
      </c>
      <c r="E12" s="90" t="s">
        <v>64</v>
      </c>
      <c r="F12" s="90" t="s">
        <v>30</v>
      </c>
      <c r="G12" s="90">
        <v>150</v>
      </c>
      <c r="H12" s="91" t="s">
        <v>66</v>
      </c>
      <c r="I12" s="89" t="s">
        <v>32</v>
      </c>
      <c r="J12" s="121">
        <v>10</v>
      </c>
      <c r="K12" s="92">
        <v>50</v>
      </c>
      <c r="L12" s="93" t="s">
        <v>65</v>
      </c>
      <c r="M12" s="15"/>
      <c r="N12" s="94">
        <v>130</v>
      </c>
      <c r="O12" s="87" t="s">
        <v>39</v>
      </c>
      <c r="P12" s="87">
        <v>1145</v>
      </c>
      <c r="Q12" s="88">
        <v>3000</v>
      </c>
      <c r="R12" s="131">
        <v>900</v>
      </c>
      <c r="S12" s="136" t="s">
        <v>40</v>
      </c>
      <c r="T12" s="37">
        <v>150</v>
      </c>
      <c r="U12" s="132" t="s">
        <v>67</v>
      </c>
      <c r="V12" s="119">
        <v>0</v>
      </c>
      <c r="W12" s="16">
        <v>40</v>
      </c>
      <c r="X12" s="16">
        <v>50</v>
      </c>
    </row>
    <row r="13" spans="1:24" ht="93.6">
      <c r="A13" s="101">
        <v>8</v>
      </c>
      <c r="B13" s="58" t="s">
        <v>68</v>
      </c>
      <c r="C13" s="95" t="s">
        <v>69</v>
      </c>
      <c r="D13" s="133" t="s">
        <v>58</v>
      </c>
      <c r="E13" s="95" t="s">
        <v>70</v>
      </c>
      <c r="F13" s="84" t="s">
        <v>30</v>
      </c>
      <c r="G13" s="84">
        <v>150</v>
      </c>
      <c r="H13" s="96" t="s">
        <v>38</v>
      </c>
      <c r="I13" s="50" t="s">
        <v>32</v>
      </c>
      <c r="J13" s="123">
        <v>10</v>
      </c>
      <c r="K13" s="53">
        <v>50</v>
      </c>
      <c r="L13" s="54" t="s">
        <v>60</v>
      </c>
      <c r="M13" s="15"/>
      <c r="N13" s="55">
        <v>130</v>
      </c>
      <c r="O13" s="56" t="s">
        <v>39</v>
      </c>
      <c r="P13" s="57">
        <v>720</v>
      </c>
      <c r="Q13" s="42">
        <v>3000</v>
      </c>
      <c r="R13" s="67" t="s">
        <v>40</v>
      </c>
      <c r="S13" s="45">
        <v>1600</v>
      </c>
      <c r="T13" s="37">
        <f t="shared" si="0"/>
        <v>130</v>
      </c>
      <c r="U13" s="132">
        <f t="shared" si="1"/>
        <v>20280</v>
      </c>
      <c r="V13" s="119" cm="1">
        <f t="array" ref="V13">_xlfn.IFS(ISBLANK(O13),0,O13="Fiber",40,O13="Fixed Wireless",20,O13="Copper",10)</f>
        <v>40</v>
      </c>
      <c r="W13" s="16">
        <f t="shared" si="6"/>
        <v>10</v>
      </c>
      <c r="X13" s="16">
        <f t="shared" si="7"/>
        <v>50</v>
      </c>
    </row>
    <row r="14" spans="1:24" ht="265.14999999999998">
      <c r="A14" s="101">
        <v>9</v>
      </c>
      <c r="B14" s="89" t="s">
        <v>71</v>
      </c>
      <c r="C14" s="90" t="s">
        <v>72</v>
      </c>
      <c r="D14" s="90" t="s">
        <v>58</v>
      </c>
      <c r="E14" s="90" t="s">
        <v>73</v>
      </c>
      <c r="F14" s="90" t="s">
        <v>30</v>
      </c>
      <c r="G14" s="90">
        <v>150</v>
      </c>
      <c r="H14" s="91" t="s">
        <v>38</v>
      </c>
      <c r="I14" s="89" t="s">
        <v>32</v>
      </c>
      <c r="J14" s="121">
        <v>10</v>
      </c>
      <c r="K14" s="92">
        <v>50</v>
      </c>
      <c r="L14" s="93" t="s">
        <v>74</v>
      </c>
      <c r="M14" s="15"/>
      <c r="N14" s="94"/>
      <c r="O14" s="87"/>
      <c r="P14" s="87" t="s">
        <v>75</v>
      </c>
      <c r="Q14" s="88"/>
      <c r="R14" s="66" t="s">
        <v>40</v>
      </c>
      <c r="S14" s="135"/>
      <c r="T14" s="37">
        <f t="shared" si="0"/>
        <v>150</v>
      </c>
      <c r="U14" s="132" t="e">
        <f t="shared" si="1"/>
        <v>#VALUE!</v>
      </c>
      <c r="V14" s="119" cm="1">
        <f t="array" ref="V14">_xlfn.IFS(ISBLANK(O14),0,O14="Fiber",40,O14="Fixed Wireless",20,O14="Copper",10)</f>
        <v>0</v>
      </c>
      <c r="W14" s="16">
        <f t="shared" si="6"/>
        <v>10</v>
      </c>
      <c r="X14" s="16">
        <f t="shared" si="7"/>
        <v>50</v>
      </c>
    </row>
    <row r="15" spans="1:24" ht="78">
      <c r="A15" s="101">
        <v>10</v>
      </c>
      <c r="B15" s="58" t="s">
        <v>76</v>
      </c>
      <c r="C15" s="95" t="s">
        <v>77</v>
      </c>
      <c r="D15" s="133" t="s">
        <v>58</v>
      </c>
      <c r="E15" s="95" t="s">
        <v>78</v>
      </c>
      <c r="F15" s="84" t="s">
        <v>30</v>
      </c>
      <c r="G15" s="84">
        <v>300</v>
      </c>
      <c r="H15" s="96" t="s">
        <v>38</v>
      </c>
      <c r="I15" s="50" t="s">
        <v>32</v>
      </c>
      <c r="J15" s="123">
        <v>10</v>
      </c>
      <c r="K15" s="53">
        <v>50</v>
      </c>
      <c r="L15" s="54" t="s">
        <v>79</v>
      </c>
      <c r="M15" s="15"/>
      <c r="N15" s="55"/>
      <c r="O15" s="56"/>
      <c r="P15" s="57" t="s">
        <v>75</v>
      </c>
      <c r="Q15" s="42"/>
      <c r="R15" s="67" t="s">
        <v>40</v>
      </c>
      <c r="S15" s="45"/>
      <c r="T15" s="37">
        <f t="shared" si="0"/>
        <v>300</v>
      </c>
      <c r="U15" s="132" t="e">
        <f t="shared" si="1"/>
        <v>#VALUE!</v>
      </c>
      <c r="V15" s="119" cm="1">
        <f t="array" ref="V15">_xlfn.IFS(ISBLANK(O15),0,O15="Fiber",40,O15="Fixed Wireless",20,O15="Copper",10)</f>
        <v>0</v>
      </c>
      <c r="W15" s="16">
        <f t="shared" si="6"/>
        <v>10</v>
      </c>
      <c r="X15" s="16">
        <f t="shared" si="7"/>
        <v>50</v>
      </c>
    </row>
    <row r="16" spans="1:24" ht="93.6">
      <c r="A16" s="101">
        <v>11</v>
      </c>
      <c r="B16" s="89" t="s">
        <v>80</v>
      </c>
      <c r="C16" s="90" t="s">
        <v>81</v>
      </c>
      <c r="D16" s="90" t="s">
        <v>58</v>
      </c>
      <c r="E16" s="90" t="s">
        <v>82</v>
      </c>
      <c r="F16" s="90" t="s">
        <v>30</v>
      </c>
      <c r="G16" s="90">
        <v>150</v>
      </c>
      <c r="H16" s="91" t="s">
        <v>38</v>
      </c>
      <c r="I16" s="89" t="s">
        <v>32</v>
      </c>
      <c r="J16" s="121">
        <v>10</v>
      </c>
      <c r="K16" s="92">
        <v>50</v>
      </c>
      <c r="L16" s="93" t="s">
        <v>60</v>
      </c>
      <c r="M16" s="15"/>
      <c r="N16" s="94">
        <v>130</v>
      </c>
      <c r="O16" s="87" t="s">
        <v>39</v>
      </c>
      <c r="P16" s="87">
        <v>740</v>
      </c>
      <c r="Q16" s="88">
        <v>3000</v>
      </c>
      <c r="R16" s="66" t="s">
        <v>40</v>
      </c>
      <c r="S16" s="135">
        <v>1600</v>
      </c>
      <c r="T16" s="37">
        <f t="shared" si="0"/>
        <v>130</v>
      </c>
      <c r="U16" s="132">
        <f t="shared" si="1"/>
        <v>20760</v>
      </c>
      <c r="V16" s="119" cm="1">
        <f t="array" ref="V16">_xlfn.IFS(ISBLANK(O16),0,O16="Fiber",40,O16="Fixed Wireless",20,O16="Copper",10)</f>
        <v>40</v>
      </c>
      <c r="W16" s="16">
        <f t="shared" si="6"/>
        <v>10</v>
      </c>
      <c r="X16" s="16">
        <f t="shared" si="7"/>
        <v>50</v>
      </c>
    </row>
    <row r="17" spans="1:24" ht="200.65" customHeight="1">
      <c r="A17" s="101">
        <v>12</v>
      </c>
      <c r="B17" s="58" t="s">
        <v>83</v>
      </c>
      <c r="C17" s="95" t="s">
        <v>84</v>
      </c>
      <c r="D17" s="133" t="s">
        <v>85</v>
      </c>
      <c r="E17" s="95" t="s">
        <v>86</v>
      </c>
      <c r="F17" s="84" t="s">
        <v>87</v>
      </c>
      <c r="G17" s="84">
        <v>150</v>
      </c>
      <c r="H17" s="96" t="s">
        <v>66</v>
      </c>
      <c r="I17" s="50" t="s">
        <v>32</v>
      </c>
      <c r="J17" s="123">
        <v>10</v>
      </c>
      <c r="K17" s="53">
        <v>50</v>
      </c>
      <c r="L17" s="54" t="s">
        <v>88</v>
      </c>
      <c r="M17" s="15"/>
      <c r="N17" s="55">
        <v>130</v>
      </c>
      <c r="O17" s="56" t="s">
        <v>39</v>
      </c>
      <c r="P17" s="57">
        <v>1060</v>
      </c>
      <c r="Q17" s="42">
        <v>3000</v>
      </c>
      <c r="R17" s="69">
        <v>900</v>
      </c>
      <c r="S17" s="68" t="s">
        <v>40</v>
      </c>
      <c r="T17" s="37">
        <f t="shared" si="0"/>
        <v>130</v>
      </c>
      <c r="U17" s="132">
        <f t="shared" si="1"/>
        <v>28440</v>
      </c>
      <c r="V17" s="119" cm="1">
        <f t="array" ref="V17">_xlfn.IFS(ISBLANK(O17),0,O17="Fiber",40,O17="Fixed Wireless",20,O17="Copper",10)</f>
        <v>40</v>
      </c>
      <c r="W17" s="16">
        <f t="shared" si="6"/>
        <v>10</v>
      </c>
      <c r="X17" s="16">
        <f t="shared" si="7"/>
        <v>50</v>
      </c>
    </row>
    <row r="18" spans="1:24" ht="20.100000000000001" customHeight="1">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00000000000001" customHeight="1">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00000000000001" customHeight="1">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00000000000001" customHeight="1">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00000000000001" customHeight="1">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00000000000001" customHeight="1">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00000000000001" customHeight="1">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00000000000001" customHeight="1">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00000000000001" customHeight="1">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00000000000001" customHeight="1">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00000000000001" customHeight="1">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00000000000001" customHeight="1">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00000000000001" customHeight="1">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00000000000001" customHeight="1">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00000000000001" customHeight="1">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00000000000001" customHeight="1">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00000000000001" customHeight="1">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00000000000001" customHeight="1">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00000000000001" customHeight="1">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00000000000001" customHeight="1">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00000000000001" customHeight="1">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00000000000001" customHeight="1">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00000000000001" customHeight="1">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00000000000001" customHeight="1">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00000000000001" customHeight="1">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00000000000001" customHeight="1">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00000000000001" customHeight="1">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00000000000001" customHeight="1">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00000000000001" customHeight="1">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00000000000001" customHeight="1">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00000000000001" customHeight="1">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00000000000001" customHeight="1">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00000000000001" customHeight="1">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00000000000001" customHeight="1">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00000000000001" customHeight="1">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00000000000001" customHeight="1">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00000000000001" customHeight="1">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00000000000001" customHeight="1">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00000000000001" customHeight="1">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00000000000001" customHeight="1">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00000000000001" customHeight="1">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00000000000001" customHeight="1">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00000000000001" customHeight="1">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00000000000001" customHeight="1">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6">
      <c r="A62" s="101"/>
    </row>
    <row r="63" spans="1:24" ht="15.6">
      <c r="A63" s="101"/>
    </row>
    <row r="64" spans="1:24" ht="15.6">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C9898858-2699-42E6-A571-1C1F0BE213EC}">
      <formula1>"YES, NO"</formula1>
    </dataValidation>
    <dataValidation type="list" allowBlank="1" showInputMessage="1" showErrorMessage="1" sqref="O6:O61" xr:uid="{63279600-93D3-4AAD-BDBE-36F5663DF8B1}">
      <formula1>"Fiber, Copper, Fixed Wireless"</formula1>
    </dataValidation>
    <dataValidation type="decimal" showInputMessage="1" showErrorMessage="1" sqref="Q6:Q61"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A3EC974A-B284-4A10-9C0D-753CE48919F2}"/>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2025-08-20T20:46:36Z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