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c.talberg@watech.wa.gov\AppData\Local\Microsoft\Windows\INetCache\Content.Outlook\MYHTZ771\"/>
    </mc:Choice>
  </mc:AlternateContent>
  <xr:revisionPtr revIDLastSave="0" documentId="8_{BBDDB7BD-0394-43AA-AEF1-B4EEDCCB502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Appnedix A - Financial Ev Model" sheetId="3" r:id="rId1"/>
  </sheets>
  <definedNames>
    <definedName name="_xlnm.Print_Area" localSheetId="0">'Appnedix A - Financial Ev Model'!$A$1:$H$142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7" i="3" l="1"/>
  <c r="F126" i="3" s="1"/>
  <c r="F134" i="3" s="1"/>
  <c r="D12" i="3"/>
  <c r="F12" i="3" s="1"/>
  <c r="D13" i="3"/>
  <c r="F13" i="3" s="1"/>
  <c r="D14" i="3"/>
  <c r="F14" i="3" s="1"/>
  <c r="F118" i="3"/>
  <c r="F133" i="3" s="1"/>
  <c r="D108" i="3"/>
  <c r="D107" i="3"/>
  <c r="F107" i="3" s="1"/>
  <c r="C102" i="3"/>
  <c r="D101" i="3"/>
  <c r="F101" i="3" s="1"/>
  <c r="D99" i="3"/>
  <c r="F99" i="3" s="1"/>
  <c r="D98" i="3"/>
  <c r="F98" i="3" s="1"/>
  <c r="C93" i="3"/>
  <c r="D92" i="3"/>
  <c r="F92" i="3" s="1"/>
  <c r="D91" i="3"/>
  <c r="C72" i="3"/>
  <c r="D71" i="3"/>
  <c r="F71" i="3" s="1"/>
  <c r="D69" i="3"/>
  <c r="F69" i="3" s="1"/>
  <c r="D68" i="3"/>
  <c r="F68" i="3" s="1"/>
  <c r="D67" i="3"/>
  <c r="F67" i="3" s="1"/>
  <c r="D66" i="3"/>
  <c r="F66" i="3" s="1"/>
  <c r="D65" i="3"/>
  <c r="F65" i="3" s="1"/>
  <c r="D64" i="3"/>
  <c r="F64" i="3" s="1"/>
  <c r="D63" i="3"/>
  <c r="F63" i="3" s="1"/>
  <c r="D62" i="3"/>
  <c r="F62" i="3" s="1"/>
  <c r="D61" i="3"/>
  <c r="F61" i="3" s="1"/>
  <c r="D60" i="3"/>
  <c r="F60" i="3" s="1"/>
  <c r="D59" i="3"/>
  <c r="F59" i="3" s="1"/>
  <c r="D58" i="3"/>
  <c r="F58" i="3" s="1"/>
  <c r="D57" i="3"/>
  <c r="F57" i="3" s="1"/>
  <c r="D56" i="3"/>
  <c r="F56" i="3" s="1"/>
  <c r="D55" i="3"/>
  <c r="F55" i="3" s="1"/>
  <c r="D54" i="3"/>
  <c r="F54" i="3" s="1"/>
  <c r="D53" i="3"/>
  <c r="F53" i="3" s="1"/>
  <c r="D52" i="3"/>
  <c r="F52" i="3" s="1"/>
  <c r="D51" i="3"/>
  <c r="F51" i="3" s="1"/>
  <c r="D50" i="3"/>
  <c r="F50" i="3" s="1"/>
  <c r="D49" i="3"/>
  <c r="F49" i="3" s="1"/>
  <c r="D48" i="3"/>
  <c r="F48" i="3" s="1"/>
  <c r="D47" i="3"/>
  <c r="F47" i="3" s="1"/>
  <c r="D46" i="3"/>
  <c r="F46" i="3" s="1"/>
  <c r="D45" i="3"/>
  <c r="F45" i="3" s="1"/>
  <c r="D44" i="3"/>
  <c r="F44" i="3" s="1"/>
  <c r="D43" i="3"/>
  <c r="F43" i="3" s="1"/>
  <c r="D42" i="3"/>
  <c r="F42" i="3" s="1"/>
  <c r="D41" i="3"/>
  <c r="F41" i="3" s="1"/>
  <c r="D40" i="3"/>
  <c r="F40" i="3" s="1"/>
  <c r="D39" i="3"/>
  <c r="F39" i="3" s="1"/>
  <c r="D38" i="3"/>
  <c r="F38" i="3" s="1"/>
  <c r="D37" i="3"/>
  <c r="F37" i="3" s="1"/>
  <c r="D36" i="3"/>
  <c r="F36" i="3" s="1"/>
  <c r="D35" i="3"/>
  <c r="F35" i="3" s="1"/>
  <c r="D34" i="3"/>
  <c r="F34" i="3" s="1"/>
  <c r="D33" i="3"/>
  <c r="F33" i="3" s="1"/>
  <c r="D32" i="3"/>
  <c r="F32" i="3" s="1"/>
  <c r="D31" i="3"/>
  <c r="F31" i="3" s="1"/>
  <c r="D30" i="3"/>
  <c r="F30" i="3" s="1"/>
  <c r="D29" i="3"/>
  <c r="F29" i="3" s="1"/>
  <c r="D28" i="3"/>
  <c r="F28" i="3" s="1"/>
  <c r="D27" i="3"/>
  <c r="F27" i="3" s="1"/>
  <c r="D26" i="3"/>
  <c r="F26" i="3" s="1"/>
  <c r="D25" i="3"/>
  <c r="F25" i="3" s="1"/>
  <c r="D24" i="3"/>
  <c r="F24" i="3" s="1"/>
  <c r="D23" i="3"/>
  <c r="F23" i="3" s="1"/>
  <c r="D22" i="3"/>
  <c r="F22" i="3" s="1"/>
  <c r="D21" i="3"/>
  <c r="F21" i="3" s="1"/>
  <c r="D20" i="3"/>
  <c r="F20" i="3" s="1"/>
  <c r="F108" i="3"/>
  <c r="C15" i="3"/>
  <c r="F78" i="3" l="1"/>
  <c r="F83" i="3" s="1"/>
  <c r="D109" i="3"/>
  <c r="D72" i="3"/>
  <c r="D15" i="3"/>
  <c r="D93" i="3"/>
  <c r="D102" i="3"/>
  <c r="F109" i="3"/>
  <c r="F110" i="3" s="1"/>
  <c r="F132" i="3" s="1"/>
  <c r="F72" i="3"/>
  <c r="F73" i="3" s="1"/>
  <c r="E82" i="3" s="1"/>
  <c r="F102" i="3"/>
  <c r="F103" i="3" s="1"/>
  <c r="F131" i="3" s="1"/>
  <c r="F91" i="3"/>
  <c r="F93" i="3" s="1"/>
  <c r="F94" i="3" s="1"/>
  <c r="F130" i="3" s="1"/>
  <c r="F15" i="3"/>
  <c r="F16" i="3" s="1"/>
  <c r="E81" i="3" s="1"/>
  <c r="E84" i="3" l="1"/>
  <c r="E140" i="3" s="1"/>
  <c r="F135" i="3"/>
  <c r="E141" i="3" s="1"/>
  <c r="E142" i="3" l="1"/>
</calcChain>
</file>

<file path=xl/sharedStrings.xml><?xml version="1.0" encoding="utf-8"?>
<sst xmlns="http://schemas.openxmlformats.org/spreadsheetml/2006/main" count="161" uniqueCount="117">
  <si>
    <t>APPENDIX E - FINANCIAL EVALUATION MODEL</t>
  </si>
  <si>
    <t>Data should only be entered in cells highlighted in Yellow</t>
  </si>
  <si>
    <t>Data Entry Field</t>
  </si>
  <si>
    <t>Self Calculating Field</t>
  </si>
  <si>
    <t>Altering or otherwise changing this form is grounds for disqualification.</t>
  </si>
  <si>
    <t>Section 1 - DEDICATED ACCESS - Theoretical Evaluation Model</t>
  </si>
  <si>
    <t>SECTION 1.1A - Domestic Traffic</t>
  </si>
  <si>
    <t>Years 1 and 2</t>
  </si>
  <si>
    <t>Mo. Min.</t>
  </si>
  <si>
    <t>Eval. Min.</t>
  </si>
  <si>
    <t>Rate</t>
  </si>
  <si>
    <t>Cost</t>
  </si>
  <si>
    <t>INTRASTATE</t>
  </si>
  <si>
    <t>INTERSTATE</t>
  </si>
  <si>
    <t>ON-NET</t>
  </si>
  <si>
    <t>Subtotal</t>
  </si>
  <si>
    <t>SECTION 1.1A TOTAL</t>
  </si>
  <si>
    <t>SECTION 1.1B -  International Traffic</t>
  </si>
  <si>
    <t>CANADA</t>
  </si>
  <si>
    <t>MEXICO</t>
  </si>
  <si>
    <t>AUSTRALIA</t>
  </si>
  <si>
    <t>AUSTRIA</t>
  </si>
  <si>
    <t>BRAZIL</t>
  </si>
  <si>
    <t>CHINA</t>
  </si>
  <si>
    <t>COLOMBIA</t>
  </si>
  <si>
    <t>DEM REP CONGO</t>
  </si>
  <si>
    <t>DENMARK</t>
  </si>
  <si>
    <t>ECUADOR</t>
  </si>
  <si>
    <t>EGYPT</t>
  </si>
  <si>
    <t>EL SALVADOR</t>
  </si>
  <si>
    <t>FIJI</t>
  </si>
  <si>
    <t>FRANCE</t>
  </si>
  <si>
    <t>FRENCH POLYNES</t>
  </si>
  <si>
    <t>GABON</t>
  </si>
  <si>
    <t>GERMANY</t>
  </si>
  <si>
    <t>GHANA</t>
  </si>
  <si>
    <t>GUATEMALA</t>
  </si>
  <si>
    <t>HONG KONG</t>
  </si>
  <si>
    <t>ICELAND</t>
  </si>
  <si>
    <t>IRELAND</t>
  </si>
  <si>
    <t>ITALY</t>
  </si>
  <si>
    <t>JAPAN</t>
  </si>
  <si>
    <t>KAZAKHSTAN</t>
  </si>
  <si>
    <t>KENYA</t>
  </si>
  <si>
    <t>KOREA SOUTH</t>
  </si>
  <si>
    <t>LIBERIA</t>
  </si>
  <si>
    <t>MALAYSIA</t>
  </si>
  <si>
    <t>MARSHALL ISLANDS</t>
  </si>
  <si>
    <t>NETHERLANDS</t>
  </si>
  <si>
    <t>NEW ZEALAND</t>
  </si>
  <si>
    <t>NORWAY</t>
  </si>
  <si>
    <t>PANAMA</t>
  </si>
  <si>
    <t>PERU</t>
  </si>
  <si>
    <t>PHILIPPINES</t>
  </si>
  <si>
    <t>POLAND</t>
  </si>
  <si>
    <t>RUSSIA</t>
  </si>
  <si>
    <t>RWANDA</t>
  </si>
  <si>
    <t>SPAIN</t>
  </si>
  <si>
    <t>SWEDEN</t>
  </si>
  <si>
    <t>TAIWAN</t>
  </si>
  <si>
    <t>THAILAND</t>
  </si>
  <si>
    <t>TONGA</t>
  </si>
  <si>
    <t>TURKEY</t>
  </si>
  <si>
    <t>UKRAINE</t>
  </si>
  <si>
    <t>UNITED ARAB EM</t>
  </si>
  <si>
    <t>UNITED KINGDOM</t>
  </si>
  <si>
    <t>VENEZUELA</t>
  </si>
  <si>
    <t>VIETNAM</t>
  </si>
  <si>
    <t>Minutes</t>
  </si>
  <si>
    <t>Discount*</t>
  </si>
  <si>
    <t>*% Off Vendor's Price List</t>
  </si>
  <si>
    <r>
      <t xml:space="preserve">Other Countries </t>
    </r>
    <r>
      <rPr>
        <sz val="8"/>
        <rFont val="Times New Roman"/>
        <family val="1"/>
      </rPr>
      <t>($2/min</t>
    </r>
    <r>
      <rPr>
        <sz val="9"/>
        <rFont val="Times New Roman"/>
        <family val="1"/>
      </rPr>
      <t>)</t>
    </r>
  </si>
  <si>
    <t>SECTION 1.1B TOTAL</t>
  </si>
  <si>
    <t>Itemize all Recurring Charges:</t>
  </si>
  <si>
    <t>Charge</t>
  </si>
  <si>
    <t>(list any other vendor charges)</t>
  </si>
  <si>
    <t>N/C</t>
  </si>
  <si>
    <t>SECTION 1 (Dedicated) TOTAL</t>
  </si>
  <si>
    <t>SECTION 1.1A TOTAL  (Domestic Costs)</t>
  </si>
  <si>
    <t>SECTION 1.1B TOTAL  (International Costs)</t>
  </si>
  <si>
    <t>Dedicated Access TOTAL</t>
  </si>
  <si>
    <t xml:space="preserve"> APPENDIX E - FINANCIAL EVALUATION MODEL</t>
  </si>
  <si>
    <t>Section 2 - SWITCHED ACCESS - Theoretical Evaluation Model</t>
  </si>
  <si>
    <t>SECTION 2.1A - Domestic Traffic</t>
  </si>
  <si>
    <t>SECTION 2.1A TOTAL</t>
  </si>
  <si>
    <t>SECTION 2.1B - International Traffic</t>
  </si>
  <si>
    <t>SECTION 2.1B TOTAL</t>
  </si>
  <si>
    <t>SECTION 2.1C -  Directory Assistance</t>
  </si>
  <si>
    <t>Mo. Calls</t>
  </si>
  <si>
    <t>Eval. Calls</t>
  </si>
  <si>
    <t>SECTION 2.1C TOTAL</t>
  </si>
  <si>
    <t>SECTION 2.2 -  Recurring Charges</t>
  </si>
  <si>
    <t>Lines</t>
  </si>
  <si>
    <t>(list any vendor charges)</t>
  </si>
  <si>
    <t>SECTION 2.2 TOTAL</t>
  </si>
  <si>
    <t>SECTION 2.3 -  Non-Recurring Charges</t>
  </si>
  <si>
    <t>Itemize all Non-Recurring Charges</t>
  </si>
  <si>
    <t>PIC Charge (PICC) Centrex Lines</t>
  </si>
  <si>
    <t>PIC Charge (PICC) Other Lines/Trunks</t>
  </si>
  <si>
    <t>SECTION 2.3 TOTAL</t>
  </si>
  <si>
    <t>SECTION 2 (SWITCHED) TOTAL</t>
  </si>
  <si>
    <t>SECTION 2.1A TOTAL  (Domestic Costs)</t>
  </si>
  <si>
    <t>SECTION 2.1B TOTAL  (International Costs)</t>
  </si>
  <si>
    <t>SECTION 2.1C TOTAL  (Directory Assistance Costs)</t>
  </si>
  <si>
    <t>SECTION 2.2 TOTAL  (Recurring Charges)</t>
  </si>
  <si>
    <t>SECTION 2.3 TOTAL  (Non-Recurring Charges)</t>
  </si>
  <si>
    <t>TOTAL</t>
  </si>
  <si>
    <t>FINANCIAL EVALUATION TOTAL</t>
  </si>
  <si>
    <t>DEDICATED TOTAL (Section 1)</t>
  </si>
  <si>
    <t>SWITCHED TOTAL (Section 2)</t>
  </si>
  <si>
    <t>FINAL EVALUATION TOTAL</t>
  </si>
  <si>
    <t>Conversion cost for T1 and SIP changes*</t>
  </si>
  <si>
    <t>assessed  to non-incumbent providers</t>
  </si>
  <si>
    <t>new</t>
  </si>
  <si>
    <t>SECTION 1.2 -  Non-Recurring Charges</t>
  </si>
  <si>
    <t>SECTION 1.2 TOTAL</t>
  </si>
  <si>
    <t>NRC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</si>
</sst>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.0000"/>
  </numFmts>
  <fonts count="16" x14ac:knownFonts="1">
    <font>
      <sz val="10"/>
      <name val="Arial"/>
    </font>
    <font>
      <b/>
      <sz val="10"/>
      <name val="Arial"/>
    </font>
    <font>
      <b/>
      <sz val="14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sz val="9"/>
      <name val="Arial"/>
      <family val="2"/>
    </font>
    <font>
      <sz val="9"/>
      <color indexed="10"/>
      <name val="Times New Roman"/>
      <family val="1"/>
    </font>
    <font>
      <b/>
      <sz val="12"/>
      <color indexed="10"/>
      <name val="Arial"/>
      <family val="2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0F030"/>
        <bgColor indexed="64"/>
      </patternFill>
    </fill>
    <fill>
      <patternFill patternType="solid">
        <fgColor rgb="FFFFCC66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5" fillId="0" borderId="0" applyFont="0" applyFill="0" applyBorder="0" applyAlignment="0" applyProtection="0"/>
    <xf numFmtId="0" fontId="15" fillId="0" borderId="0"/>
  </cellStyleXfs>
  <cellXfs count="146">
    <xf numFmtId="0" fontId="0" fillId="0" borderId="0" xfId="0"/>
    <xf numFmtId="0" fontId="0" fillId="0" borderId="0" xfId="0" applyBorder="1"/>
    <xf numFmtId="0" fontId="0" fillId="0" borderId="0" xfId="0" applyFill="1" applyAlignment="1">
      <alignment horizontal="centerContinuous"/>
    </xf>
    <xf numFmtId="0" fontId="0" fillId="0" borderId="0" xfId="0" applyFill="1"/>
    <xf numFmtId="0" fontId="1" fillId="0" borderId="0" xfId="0" applyFont="1" applyFill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5" fillId="0" borderId="0" xfId="0" applyFont="1" applyFill="1" applyAlignment="1">
      <alignment horizontal="left"/>
    </xf>
    <xf numFmtId="3" fontId="6" fillId="0" borderId="0" xfId="0" applyNumberFormat="1" applyFont="1" applyFill="1" applyAlignment="1">
      <alignment horizontal="right"/>
    </xf>
    <xf numFmtId="0" fontId="6" fillId="0" borderId="0" xfId="0" applyFont="1"/>
    <xf numFmtId="0" fontId="7" fillId="2" borderId="1" xfId="0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6" fillId="0" borderId="2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left"/>
    </xf>
    <xf numFmtId="0" fontId="7" fillId="3" borderId="1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right"/>
    </xf>
    <xf numFmtId="0" fontId="6" fillId="4" borderId="1" xfId="0" applyFont="1" applyFill="1" applyBorder="1" applyAlignment="1">
      <alignment horizontal="left"/>
    </xf>
    <xf numFmtId="0" fontId="6" fillId="0" borderId="0" xfId="0" applyFont="1" applyFill="1" applyAlignment="1">
      <alignment horizontal="centerContinuous"/>
    </xf>
    <xf numFmtId="40" fontId="6" fillId="0" borderId="4" xfId="0" applyNumberFormat="1" applyFont="1" applyFill="1" applyBorder="1" applyAlignment="1">
      <alignment horizontal="right"/>
    </xf>
    <xf numFmtId="40" fontId="6" fillId="0" borderId="0" xfId="0" applyNumberFormat="1" applyFont="1" applyFill="1" applyBorder="1" applyAlignment="1">
      <alignment horizontal="right"/>
    </xf>
    <xf numFmtId="40" fontId="6" fillId="0" borderId="5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40" fontId="6" fillId="0" borderId="0" xfId="0" applyNumberFormat="1" applyFont="1" applyFill="1" applyAlignment="1">
      <alignment horizontal="right"/>
    </xf>
    <xf numFmtId="40" fontId="6" fillId="0" borderId="0" xfId="0" applyNumberFormat="1" applyFont="1" applyFill="1" applyAlignment="1">
      <alignment horizontal="centerContinuous"/>
    </xf>
    <xf numFmtId="0" fontId="6" fillId="0" borderId="0" xfId="0" applyFont="1" applyFill="1" applyAlignment="1">
      <alignment horizontal="right"/>
    </xf>
    <xf numFmtId="0" fontId="7" fillId="2" borderId="6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40" fontId="7" fillId="2" borderId="3" xfId="0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0" fontId="9" fillId="4" borderId="10" xfId="0" applyFont="1" applyFill="1" applyBorder="1" applyAlignment="1">
      <alignment horizontal="left"/>
    </xf>
    <xf numFmtId="0" fontId="9" fillId="4" borderId="2" xfId="0" applyFont="1" applyFill="1" applyBorder="1" applyAlignment="1">
      <alignment horizontal="left"/>
    </xf>
    <xf numFmtId="3" fontId="8" fillId="4" borderId="2" xfId="0" applyNumberFormat="1" applyFont="1" applyFill="1" applyBorder="1" applyAlignment="1">
      <alignment horizontal="right"/>
    </xf>
    <xf numFmtId="0" fontId="8" fillId="4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Continuous"/>
    </xf>
    <xf numFmtId="0" fontId="6" fillId="0" borderId="2" xfId="0" applyFont="1" applyFill="1" applyBorder="1" applyAlignment="1">
      <alignment horizontal="right"/>
    </xf>
    <xf numFmtId="40" fontId="6" fillId="0" borderId="2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center"/>
    </xf>
    <xf numFmtId="1" fontId="6" fillId="0" borderId="8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6" fillId="0" borderId="11" xfId="0" applyFont="1" applyFill="1" applyBorder="1" applyAlignment="1">
      <alignment horizontal="right"/>
    </xf>
    <xf numFmtId="0" fontId="6" fillId="0" borderId="8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left"/>
    </xf>
    <xf numFmtId="3" fontId="8" fillId="0" borderId="2" xfId="0" applyNumberFormat="1" applyFont="1" applyFill="1" applyBorder="1" applyAlignment="1">
      <alignment horizontal="right"/>
    </xf>
    <xf numFmtId="9" fontId="6" fillId="0" borderId="2" xfId="0" applyNumberFormat="1" applyFont="1" applyFill="1" applyBorder="1" applyAlignment="1">
      <alignment horizontal="center"/>
    </xf>
    <xf numFmtId="40" fontId="6" fillId="0" borderId="13" xfId="0" applyNumberFormat="1" applyFont="1" applyFill="1" applyBorder="1" applyAlignment="1">
      <alignment horizontal="right"/>
    </xf>
    <xf numFmtId="0" fontId="6" fillId="0" borderId="9" xfId="0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0" fontId="7" fillId="4" borderId="6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3" fontId="6" fillId="4" borderId="1" xfId="0" applyNumberFormat="1" applyFont="1" applyFill="1" applyBorder="1" applyAlignment="1">
      <alignment horizontal="right"/>
    </xf>
    <xf numFmtId="0" fontId="6" fillId="0" borderId="11" xfId="0" applyFont="1" applyFill="1" applyBorder="1"/>
    <xf numFmtId="0" fontId="6" fillId="0" borderId="0" xfId="0" applyFont="1" applyFill="1" applyBorder="1"/>
    <xf numFmtId="0" fontId="6" fillId="4" borderId="1" xfId="0" applyFont="1" applyFill="1" applyBorder="1" applyAlignment="1">
      <alignment horizontal="right"/>
    </xf>
    <xf numFmtId="0" fontId="6" fillId="4" borderId="1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left"/>
    </xf>
    <xf numFmtId="0" fontId="6" fillId="0" borderId="15" xfId="0" applyFont="1" applyFill="1" applyBorder="1" applyAlignment="1">
      <alignment horizontal="left"/>
    </xf>
    <xf numFmtId="0" fontId="6" fillId="0" borderId="15" xfId="0" applyFont="1" applyFill="1" applyBorder="1" applyAlignment="1">
      <alignment horizontal="right"/>
    </xf>
    <xf numFmtId="0" fontId="6" fillId="0" borderId="11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40" fontId="7" fillId="3" borderId="3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7" fillId="4" borderId="6" xfId="0" applyFont="1" applyFill="1" applyBorder="1" applyAlignment="1"/>
    <xf numFmtId="0" fontId="7" fillId="4" borderId="1" xfId="0" applyFont="1" applyFill="1" applyBorder="1" applyAlignment="1"/>
    <xf numFmtId="0" fontId="6" fillId="0" borderId="2" xfId="0" applyFont="1" applyFill="1" applyBorder="1" applyAlignment="1">
      <alignment horizontal="left"/>
    </xf>
    <xf numFmtId="0" fontId="6" fillId="3" borderId="6" xfId="0" applyFont="1" applyFill="1" applyBorder="1"/>
    <xf numFmtId="0" fontId="7" fillId="0" borderId="0" xfId="0" applyFont="1" applyFill="1" applyBorder="1" applyAlignment="1">
      <alignment horizontal="left"/>
    </xf>
    <xf numFmtId="40" fontId="7" fillId="0" borderId="0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2" fontId="6" fillId="0" borderId="0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7" fillId="0" borderId="0" xfId="0" applyFont="1" applyFill="1" applyAlignment="1">
      <alignment horizontal="right"/>
    </xf>
    <xf numFmtId="40" fontId="7" fillId="0" borderId="0" xfId="0" applyNumberFormat="1" applyFont="1" applyFill="1" applyAlignment="1">
      <alignment horizontal="right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0" fontId="10" fillId="0" borderId="0" xfId="0" applyNumberFormat="1" applyFont="1" applyFill="1" applyAlignment="1">
      <alignment horizontal="right"/>
    </xf>
    <xf numFmtId="0" fontId="4" fillId="0" borderId="0" xfId="0" applyFont="1" applyFill="1"/>
    <xf numFmtId="164" fontId="6" fillId="5" borderId="0" xfId="0" applyNumberFormat="1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right"/>
    </xf>
    <xf numFmtId="164" fontId="6" fillId="5" borderId="15" xfId="0" applyNumberFormat="1" applyFont="1" applyFill="1" applyBorder="1" applyAlignment="1">
      <alignment horizontal="center"/>
    </xf>
    <xf numFmtId="40" fontId="6" fillId="5" borderId="5" xfId="0" applyNumberFormat="1" applyFont="1" applyFill="1" applyBorder="1" applyAlignment="1">
      <alignment horizontal="right"/>
    </xf>
    <xf numFmtId="0" fontId="6" fillId="5" borderId="11" xfId="0" applyFont="1" applyFill="1" applyBorder="1"/>
    <xf numFmtId="0" fontId="6" fillId="5" borderId="0" xfId="0" applyFont="1" applyFill="1" applyBorder="1"/>
    <xf numFmtId="0" fontId="6" fillId="5" borderId="11" xfId="0" applyFont="1" applyFill="1" applyBorder="1" applyAlignment="1">
      <alignment horizontal="center"/>
    </xf>
    <xf numFmtId="0" fontId="6" fillId="5" borderId="5" xfId="0" applyFont="1" applyFill="1" applyBorder="1"/>
    <xf numFmtId="0" fontId="6" fillId="5" borderId="2" xfId="0" applyFont="1" applyFill="1" applyBorder="1" applyAlignment="1">
      <alignment horizontal="right"/>
    </xf>
    <xf numFmtId="0" fontId="6" fillId="5" borderId="2" xfId="0" applyFont="1" applyFill="1" applyBorder="1" applyAlignment="1">
      <alignment horizontal="center"/>
    </xf>
    <xf numFmtId="40" fontId="6" fillId="5" borderId="13" xfId="0" applyNumberFormat="1" applyFont="1" applyFill="1" applyBorder="1" applyAlignment="1">
      <alignment horizontal="right"/>
    </xf>
    <xf numFmtId="0" fontId="11" fillId="5" borderId="0" xfId="0" applyFont="1" applyFill="1" applyBorder="1"/>
    <xf numFmtId="0" fontId="6" fillId="5" borderId="10" xfId="0" applyFont="1" applyFill="1" applyBorder="1" applyAlignment="1">
      <alignment horizontal="left"/>
    </xf>
    <xf numFmtId="0" fontId="6" fillId="5" borderId="2" xfId="0" applyFont="1" applyFill="1" applyBorder="1" applyAlignment="1">
      <alignment horizontal="left"/>
    </xf>
    <xf numFmtId="0" fontId="12" fillId="0" borderId="0" xfId="2" applyFont="1"/>
    <xf numFmtId="0" fontId="13" fillId="0" borderId="12" xfId="2" applyFont="1" applyFill="1" applyBorder="1"/>
    <xf numFmtId="0" fontId="14" fillId="0" borderId="0" xfId="2" applyFont="1"/>
    <xf numFmtId="40" fontId="8" fillId="6" borderId="5" xfId="0" applyNumberFormat="1" applyFont="1" applyFill="1" applyBorder="1" applyAlignment="1">
      <alignment horizontal="right"/>
    </xf>
    <xf numFmtId="40" fontId="8" fillId="6" borderId="3" xfId="0" applyNumberFormat="1" applyFont="1" applyFill="1" applyBorder="1" applyAlignment="1">
      <alignment horizontal="right"/>
    </xf>
    <xf numFmtId="40" fontId="9" fillId="6" borderId="13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40" fontId="6" fillId="7" borderId="0" xfId="0" applyNumberFormat="1" applyFont="1" applyFill="1" applyBorder="1" applyAlignment="1">
      <alignment horizontal="right"/>
    </xf>
    <xf numFmtId="40" fontId="6" fillId="7" borderId="5" xfId="0" applyNumberFormat="1" applyFont="1" applyFill="1" applyBorder="1" applyAlignment="1">
      <alignment horizontal="right"/>
    </xf>
    <xf numFmtId="4" fontId="7" fillId="7" borderId="1" xfId="0" applyNumberFormat="1" applyFont="1" applyFill="1" applyBorder="1" applyAlignment="1">
      <alignment horizontal="right"/>
    </xf>
    <xf numFmtId="4" fontId="7" fillId="7" borderId="3" xfId="0" applyNumberFormat="1" applyFont="1" applyFill="1" applyBorder="1" applyAlignment="1">
      <alignment horizontal="right"/>
    </xf>
    <xf numFmtId="40" fontId="7" fillId="7" borderId="1" xfId="0" applyNumberFormat="1" applyFont="1" applyFill="1" applyBorder="1" applyAlignment="1">
      <alignment horizontal="right"/>
    </xf>
    <xf numFmtId="40" fontId="7" fillId="7" borderId="3" xfId="0" applyNumberFormat="1" applyFont="1" applyFill="1" applyBorder="1" applyAlignment="1">
      <alignment horizontal="right"/>
    </xf>
    <xf numFmtId="40" fontId="7" fillId="4" borderId="6" xfId="0" applyNumberFormat="1" applyFont="1" applyFill="1" applyBorder="1" applyAlignment="1">
      <alignment horizontal="center"/>
    </xf>
    <xf numFmtId="40" fontId="7" fillId="4" borderId="3" xfId="0" applyNumberFormat="1" applyFont="1" applyFill="1" applyBorder="1" applyAlignment="1">
      <alignment horizontal="center"/>
    </xf>
    <xf numFmtId="40" fontId="6" fillId="7" borderId="15" xfId="0" applyNumberFormat="1" applyFont="1" applyFill="1" applyBorder="1" applyAlignment="1">
      <alignment horizontal="right"/>
    </xf>
    <xf numFmtId="40" fontId="6" fillId="7" borderId="4" xfId="0" applyNumberFormat="1" applyFont="1" applyFill="1" applyBorder="1" applyAlignment="1">
      <alignment horizontal="right"/>
    </xf>
    <xf numFmtId="0" fontId="7" fillId="5" borderId="6" xfId="2" applyFont="1" applyFill="1" applyBorder="1" applyAlignment="1">
      <alignment horizontal="center"/>
    </xf>
    <xf numFmtId="0" fontId="7" fillId="5" borderId="3" xfId="2" applyFont="1" applyFill="1" applyBorder="1" applyAlignment="1">
      <alignment horizontal="center"/>
    </xf>
    <xf numFmtId="40" fontId="9" fillId="6" borderId="1" xfId="0" applyNumberFormat="1" applyFont="1" applyFill="1" applyBorder="1" applyAlignment="1">
      <alignment horizontal="center"/>
    </xf>
    <xf numFmtId="40" fontId="9" fillId="6" borderId="3" xfId="0" applyNumberFormat="1" applyFont="1" applyFill="1" applyBorder="1" applyAlignment="1">
      <alignment horizontal="center"/>
    </xf>
    <xf numFmtId="40" fontId="6" fillId="7" borderId="0" xfId="0" applyNumberFormat="1" applyFont="1" applyFill="1" applyBorder="1" applyAlignment="1">
      <alignment horizontal="right"/>
    </xf>
    <xf numFmtId="40" fontId="6" fillId="7" borderId="5" xfId="0" applyNumberFormat="1" applyFont="1" applyFill="1" applyBorder="1" applyAlignment="1">
      <alignment horizontal="right"/>
    </xf>
    <xf numFmtId="0" fontId="11" fillId="0" borderId="0" xfId="0" applyFont="1" applyFill="1" applyBorder="1"/>
    <xf numFmtId="3" fontId="6" fillId="0" borderId="0" xfId="0" applyNumberFormat="1" applyFont="1" applyFill="1" applyBorder="1"/>
    <xf numFmtId="0" fontId="7" fillId="4" borderId="0" xfId="0" applyFont="1" applyFill="1" applyBorder="1" applyAlignment="1">
      <alignment horizontal="left"/>
    </xf>
    <xf numFmtId="3" fontId="6" fillId="4" borderId="0" xfId="0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40" fontId="8" fillId="6" borderId="0" xfId="0" applyNumberFormat="1" applyFont="1" applyFill="1" applyBorder="1" applyAlignment="1">
      <alignment horizontal="right"/>
    </xf>
    <xf numFmtId="40" fontId="8" fillId="0" borderId="0" xfId="0" applyNumberFormat="1" applyFont="1" applyFill="1" applyBorder="1" applyAlignment="1">
      <alignment horizontal="right"/>
    </xf>
    <xf numFmtId="0" fontId="0" fillId="0" borderId="0" xfId="0" applyFill="1" applyBorder="1"/>
  </cellXfs>
  <cellStyles count="3">
    <cellStyle name="Currency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45"/>
  <sheetViews>
    <sheetView tabSelected="1" topLeftCell="A109" workbookViewId="0">
      <selection activeCell="I135" sqref="I135"/>
    </sheetView>
  </sheetViews>
  <sheetFormatPr defaultColWidth="9.21875" defaultRowHeight="13.2" x14ac:dyDescent="0.25"/>
  <cols>
    <col min="1" max="1" width="7.44140625" style="8" customWidth="1"/>
    <col min="2" max="2" width="17.77734375" style="96" customWidth="1"/>
    <col min="3" max="3" width="11.77734375" style="96" customWidth="1"/>
    <col min="4" max="4" width="8.77734375" style="97" customWidth="1"/>
    <col min="5" max="5" width="7.21875" style="96" customWidth="1"/>
    <col min="6" max="6" width="8.21875" style="98" customWidth="1"/>
    <col min="7" max="16384" width="9.21875" style="3"/>
  </cols>
  <sheetData>
    <row r="1" spans="1:6" x14ac:dyDescent="0.25">
      <c r="B1" s="29"/>
      <c r="C1" s="29"/>
      <c r="D1" s="30" t="s">
        <v>0</v>
      </c>
      <c r="E1" s="29"/>
      <c r="F1" s="31"/>
    </row>
    <row r="2" spans="1:6" x14ac:dyDescent="0.25">
      <c r="B2" s="29"/>
      <c r="C2" s="29"/>
      <c r="D2" s="30"/>
      <c r="E2" s="29"/>
      <c r="F2" s="31"/>
    </row>
    <row r="3" spans="1:6" ht="15.6" x14ac:dyDescent="0.3">
      <c r="A3" s="116" t="s">
        <v>1</v>
      </c>
      <c r="B3" s="29"/>
      <c r="C3" s="29"/>
      <c r="D3" s="30"/>
      <c r="E3" s="29"/>
      <c r="F3" s="31"/>
    </row>
    <row r="4" spans="1:6" ht="12.75" customHeight="1" x14ac:dyDescent="0.25">
      <c r="A4" s="132" t="s">
        <v>2</v>
      </c>
      <c r="B4" s="133"/>
      <c r="C4" s="29"/>
      <c r="D4" s="30"/>
      <c r="E4" s="29"/>
      <c r="F4" s="31"/>
    </row>
    <row r="5" spans="1:6" x14ac:dyDescent="0.25">
      <c r="A5" s="134" t="s">
        <v>3</v>
      </c>
      <c r="B5" s="135"/>
      <c r="C5" s="29"/>
      <c r="D5" s="30"/>
      <c r="E5" s="29"/>
      <c r="F5" s="31"/>
    </row>
    <row r="6" spans="1:6" ht="15.6" x14ac:dyDescent="0.3">
      <c r="A6" s="117" t="s">
        <v>4</v>
      </c>
      <c r="B6" s="29"/>
      <c r="C6" s="29"/>
      <c r="D6" s="30"/>
      <c r="E6" s="29"/>
      <c r="F6" s="31"/>
    </row>
    <row r="7" spans="1:6" ht="12.75" customHeight="1" x14ac:dyDescent="0.3">
      <c r="A7" s="115"/>
      <c r="B7" s="29"/>
      <c r="C7" s="29"/>
      <c r="D7" s="30"/>
      <c r="E7" s="29"/>
      <c r="F7" s="31"/>
    </row>
    <row r="8" spans="1:6" x14ac:dyDescent="0.25">
      <c r="B8" s="25"/>
      <c r="C8" s="25"/>
      <c r="D8" s="30" t="s">
        <v>5</v>
      </c>
      <c r="E8" s="25"/>
      <c r="F8" s="32"/>
    </row>
    <row r="9" spans="1:6" x14ac:dyDescent="0.25">
      <c r="A9" s="2"/>
      <c r="B9" s="25"/>
      <c r="C9" s="25"/>
      <c r="D9" s="33"/>
      <c r="E9" s="25"/>
      <c r="F9" s="31"/>
    </row>
    <row r="10" spans="1:6" x14ac:dyDescent="0.25">
      <c r="A10" s="4" t="s">
        <v>6</v>
      </c>
      <c r="B10" s="25"/>
      <c r="C10" s="25"/>
      <c r="D10" s="13"/>
      <c r="E10" s="128" t="s">
        <v>7</v>
      </c>
      <c r="F10" s="129"/>
    </row>
    <row r="11" spans="1:6" x14ac:dyDescent="0.25">
      <c r="A11"/>
      <c r="B11" s="34"/>
      <c r="C11" s="35" t="s">
        <v>8</v>
      </c>
      <c r="D11" s="15" t="s">
        <v>9</v>
      </c>
      <c r="E11" s="15" t="s">
        <v>10</v>
      </c>
      <c r="F11" s="36" t="s">
        <v>11</v>
      </c>
    </row>
    <row r="12" spans="1:6" x14ac:dyDescent="0.25">
      <c r="A12"/>
      <c r="B12" s="37" t="s">
        <v>12</v>
      </c>
      <c r="C12" s="16">
        <v>866149.3125</v>
      </c>
      <c r="D12" s="16">
        <f>ROUNDUP(C12*24,-3)</f>
        <v>20788000</v>
      </c>
      <c r="E12" s="100">
        <v>0</v>
      </c>
      <c r="F12" s="118">
        <f>ROUND(E12*D12,2)</f>
        <v>0</v>
      </c>
    </row>
    <row r="13" spans="1:6" x14ac:dyDescent="0.25">
      <c r="A13"/>
      <c r="B13" s="38" t="s">
        <v>13</v>
      </c>
      <c r="C13" s="16">
        <v>449024.625</v>
      </c>
      <c r="D13" s="16">
        <f>ROUNDUP(C13*24,-3)</f>
        <v>10777000</v>
      </c>
      <c r="E13" s="100">
        <v>0</v>
      </c>
      <c r="F13" s="118">
        <f>ROUND(E13*D13,2)</f>
        <v>0</v>
      </c>
    </row>
    <row r="14" spans="1:6" x14ac:dyDescent="0.25">
      <c r="A14"/>
      <c r="B14" s="38" t="s">
        <v>14</v>
      </c>
      <c r="C14" s="16">
        <v>8437.5</v>
      </c>
      <c r="D14" s="16">
        <f>ROUNDUP(C14*24,-3)</f>
        <v>203000</v>
      </c>
      <c r="E14" s="100">
        <v>0</v>
      </c>
      <c r="F14" s="118">
        <f>ROUND(E14*D14,2)</f>
        <v>0</v>
      </c>
    </row>
    <row r="15" spans="1:6" x14ac:dyDescent="0.25">
      <c r="A15"/>
      <c r="B15" s="39" t="s">
        <v>15</v>
      </c>
      <c r="C15" s="17">
        <f>SUM(C12:C13)</f>
        <v>1315173.9375</v>
      </c>
      <c r="D15" s="17">
        <f>SUM(D12:D13)</f>
        <v>31565000</v>
      </c>
      <c r="E15" s="40"/>
      <c r="F15" s="119">
        <f>SUM(F12:F14)</f>
        <v>0</v>
      </c>
    </row>
    <row r="16" spans="1:6" x14ac:dyDescent="0.25">
      <c r="A16" s="5"/>
      <c r="B16" s="41" t="s">
        <v>16</v>
      </c>
      <c r="C16" s="42"/>
      <c r="D16" s="43"/>
      <c r="E16" s="44"/>
      <c r="F16" s="120">
        <f>F15</f>
        <v>0</v>
      </c>
    </row>
    <row r="17" spans="1:6" x14ac:dyDescent="0.25">
      <c r="A17" s="2"/>
      <c r="B17" s="25"/>
      <c r="C17" s="25"/>
      <c r="D17" s="33"/>
      <c r="E17" s="25"/>
      <c r="F17" s="31"/>
    </row>
    <row r="18" spans="1:6" x14ac:dyDescent="0.25">
      <c r="A18" s="4" t="s">
        <v>17</v>
      </c>
      <c r="B18" s="45"/>
      <c r="C18" s="45"/>
      <c r="D18" s="46"/>
      <c r="E18" s="45"/>
      <c r="F18" s="47"/>
    </row>
    <row r="19" spans="1:6" x14ac:dyDescent="0.25">
      <c r="A19" s="3"/>
      <c r="B19" s="48"/>
      <c r="C19" s="35" t="s">
        <v>8</v>
      </c>
      <c r="D19" s="15" t="s">
        <v>9</v>
      </c>
      <c r="E19" s="15" t="s">
        <v>10</v>
      </c>
      <c r="F19" s="36" t="s">
        <v>11</v>
      </c>
    </row>
    <row r="20" spans="1:6" x14ac:dyDescent="0.25">
      <c r="A20" s="3"/>
      <c r="B20" s="49" t="s">
        <v>18</v>
      </c>
      <c r="C20" s="50">
        <v>9966</v>
      </c>
      <c r="D20" s="16">
        <f>ROUNDUP(C20*24,-2)</f>
        <v>239200</v>
      </c>
      <c r="E20" s="100">
        <v>0</v>
      </c>
      <c r="F20" s="118">
        <f>ROUND(E20*D20,2)</f>
        <v>0</v>
      </c>
    </row>
    <row r="21" spans="1:6" x14ac:dyDescent="0.25">
      <c r="A21" s="3"/>
      <c r="B21" s="49" t="s">
        <v>19</v>
      </c>
      <c r="C21" s="51">
        <v>775.5</v>
      </c>
      <c r="D21" s="16">
        <f>ROUNDUP(C21*24,-2)</f>
        <v>18700</v>
      </c>
      <c r="E21" s="100">
        <v>0</v>
      </c>
      <c r="F21" s="118">
        <f>ROUND(E21*D21,2)</f>
        <v>0</v>
      </c>
    </row>
    <row r="22" spans="1:6" x14ac:dyDescent="0.25">
      <c r="A22" s="3"/>
      <c r="B22" s="49" t="s">
        <v>20</v>
      </c>
      <c r="C22" s="18">
        <v>42.75</v>
      </c>
      <c r="D22" s="16">
        <f t="shared" ref="D22:D69" si="0">(C22*24)</f>
        <v>1026</v>
      </c>
      <c r="E22" s="100">
        <v>0</v>
      </c>
      <c r="F22" s="118">
        <f>ROUND(E22*D22,2)</f>
        <v>0</v>
      </c>
    </row>
    <row r="23" spans="1:6" x14ac:dyDescent="0.25">
      <c r="A23" s="3"/>
      <c r="B23" s="49" t="s">
        <v>21</v>
      </c>
      <c r="C23" s="50">
        <v>1.5</v>
      </c>
      <c r="D23" s="16">
        <f t="shared" si="0"/>
        <v>36</v>
      </c>
      <c r="E23" s="100">
        <v>0</v>
      </c>
      <c r="F23" s="118">
        <f t="shared" ref="F23:F45" si="1">ROUND(E23*D23,2)</f>
        <v>0</v>
      </c>
    </row>
    <row r="24" spans="1:6" x14ac:dyDescent="0.25">
      <c r="A24" s="3"/>
      <c r="B24" s="49" t="s">
        <v>22</v>
      </c>
      <c r="C24" s="50">
        <v>1.5</v>
      </c>
      <c r="D24" s="16">
        <f t="shared" si="0"/>
        <v>36</v>
      </c>
      <c r="E24" s="100">
        <v>0</v>
      </c>
      <c r="F24" s="118">
        <f t="shared" si="1"/>
        <v>0</v>
      </c>
    </row>
    <row r="25" spans="1:6" x14ac:dyDescent="0.25">
      <c r="A25" s="3"/>
      <c r="B25" s="49" t="s">
        <v>23</v>
      </c>
      <c r="C25" s="50">
        <v>19.5</v>
      </c>
      <c r="D25" s="16">
        <f t="shared" si="0"/>
        <v>468</v>
      </c>
      <c r="E25" s="100">
        <v>0</v>
      </c>
      <c r="F25" s="118">
        <f t="shared" si="1"/>
        <v>0</v>
      </c>
    </row>
    <row r="26" spans="1:6" x14ac:dyDescent="0.25">
      <c r="A26" s="3"/>
      <c r="B26" s="49" t="s">
        <v>24</v>
      </c>
      <c r="C26" s="50">
        <v>1.5</v>
      </c>
      <c r="D26" s="16">
        <f t="shared" si="0"/>
        <v>36</v>
      </c>
      <c r="E26" s="100">
        <v>0</v>
      </c>
      <c r="F26" s="118">
        <f t="shared" si="1"/>
        <v>0</v>
      </c>
    </row>
    <row r="27" spans="1:6" x14ac:dyDescent="0.25">
      <c r="A27" s="3"/>
      <c r="B27" s="49" t="s">
        <v>25</v>
      </c>
      <c r="C27" s="50">
        <v>40.5</v>
      </c>
      <c r="D27" s="16">
        <f t="shared" si="0"/>
        <v>972</v>
      </c>
      <c r="E27" s="100">
        <v>0</v>
      </c>
      <c r="F27" s="118">
        <f t="shared" si="1"/>
        <v>0</v>
      </c>
    </row>
    <row r="28" spans="1:6" x14ac:dyDescent="0.25">
      <c r="A28" s="3"/>
      <c r="B28" s="49" t="s">
        <v>26</v>
      </c>
      <c r="C28" s="50">
        <v>1.5</v>
      </c>
      <c r="D28" s="16">
        <f t="shared" si="0"/>
        <v>36</v>
      </c>
      <c r="E28" s="100">
        <v>0</v>
      </c>
      <c r="F28" s="118">
        <f t="shared" si="1"/>
        <v>0</v>
      </c>
    </row>
    <row r="29" spans="1:6" x14ac:dyDescent="0.25">
      <c r="A29" s="3"/>
      <c r="B29" s="49" t="s">
        <v>27</v>
      </c>
      <c r="C29" s="50">
        <v>3.75</v>
      </c>
      <c r="D29" s="16">
        <f t="shared" si="0"/>
        <v>90</v>
      </c>
      <c r="E29" s="100">
        <v>0</v>
      </c>
      <c r="F29" s="118">
        <f t="shared" si="1"/>
        <v>0</v>
      </c>
    </row>
    <row r="30" spans="1:6" x14ac:dyDescent="0.25">
      <c r="A30" s="3"/>
      <c r="B30" s="49" t="s">
        <v>28</v>
      </c>
      <c r="C30" s="50">
        <v>1.5</v>
      </c>
      <c r="D30" s="16">
        <f t="shared" si="0"/>
        <v>36</v>
      </c>
      <c r="E30" s="100">
        <v>0</v>
      </c>
      <c r="F30" s="118">
        <f t="shared" si="1"/>
        <v>0</v>
      </c>
    </row>
    <row r="31" spans="1:6" x14ac:dyDescent="0.25">
      <c r="A31" s="3"/>
      <c r="B31" s="49" t="s">
        <v>29</v>
      </c>
      <c r="C31" s="50">
        <v>1.5</v>
      </c>
      <c r="D31" s="16">
        <f t="shared" si="0"/>
        <v>36</v>
      </c>
      <c r="E31" s="100">
        <v>0</v>
      </c>
      <c r="F31" s="118">
        <f t="shared" si="1"/>
        <v>0</v>
      </c>
    </row>
    <row r="32" spans="1:6" x14ac:dyDescent="0.25">
      <c r="A32" s="3"/>
      <c r="B32" s="49" t="s">
        <v>30</v>
      </c>
      <c r="C32" s="50">
        <v>1.5</v>
      </c>
      <c r="D32" s="16">
        <f t="shared" si="0"/>
        <v>36</v>
      </c>
      <c r="E32" s="100">
        <v>0</v>
      </c>
      <c r="F32" s="118">
        <f t="shared" si="1"/>
        <v>0</v>
      </c>
    </row>
    <row r="33" spans="1:6" x14ac:dyDescent="0.25">
      <c r="A33" s="3"/>
      <c r="B33" s="49" t="s">
        <v>31</v>
      </c>
      <c r="C33" s="50">
        <v>27</v>
      </c>
      <c r="D33" s="16">
        <f t="shared" si="0"/>
        <v>648</v>
      </c>
      <c r="E33" s="100">
        <v>0</v>
      </c>
      <c r="F33" s="118">
        <f t="shared" si="1"/>
        <v>0</v>
      </c>
    </row>
    <row r="34" spans="1:6" x14ac:dyDescent="0.25">
      <c r="A34" s="3"/>
      <c r="B34" s="49" t="s">
        <v>32</v>
      </c>
      <c r="C34" s="50">
        <v>1.5</v>
      </c>
      <c r="D34" s="16">
        <f t="shared" si="0"/>
        <v>36</v>
      </c>
      <c r="E34" s="100">
        <v>0</v>
      </c>
      <c r="F34" s="118">
        <f t="shared" si="1"/>
        <v>0</v>
      </c>
    </row>
    <row r="35" spans="1:6" x14ac:dyDescent="0.25">
      <c r="A35" s="3"/>
      <c r="B35" s="49" t="s">
        <v>33</v>
      </c>
      <c r="C35" s="50">
        <v>1.5</v>
      </c>
      <c r="D35" s="16">
        <f t="shared" si="0"/>
        <v>36</v>
      </c>
      <c r="E35" s="100">
        <v>0</v>
      </c>
      <c r="F35" s="118">
        <f t="shared" si="1"/>
        <v>0</v>
      </c>
    </row>
    <row r="36" spans="1:6" x14ac:dyDescent="0.25">
      <c r="A36" s="3"/>
      <c r="B36" s="49" t="s">
        <v>34</v>
      </c>
      <c r="C36" s="50">
        <v>22.5</v>
      </c>
      <c r="D36" s="16">
        <f t="shared" si="0"/>
        <v>540</v>
      </c>
      <c r="E36" s="100">
        <v>0</v>
      </c>
      <c r="F36" s="118">
        <f t="shared" si="1"/>
        <v>0</v>
      </c>
    </row>
    <row r="37" spans="1:6" x14ac:dyDescent="0.25">
      <c r="A37" s="3"/>
      <c r="B37" s="49" t="s">
        <v>35</v>
      </c>
      <c r="C37" s="50">
        <v>2.25</v>
      </c>
      <c r="D37" s="16">
        <f t="shared" si="0"/>
        <v>54</v>
      </c>
      <c r="E37" s="100">
        <v>0</v>
      </c>
      <c r="F37" s="118">
        <f t="shared" si="1"/>
        <v>0</v>
      </c>
    </row>
    <row r="38" spans="1:6" x14ac:dyDescent="0.25">
      <c r="A38" s="3"/>
      <c r="B38" s="49" t="s">
        <v>36</v>
      </c>
      <c r="C38" s="50">
        <v>2.25</v>
      </c>
      <c r="D38" s="16">
        <f t="shared" si="0"/>
        <v>54</v>
      </c>
      <c r="E38" s="100">
        <v>0</v>
      </c>
      <c r="F38" s="118">
        <f t="shared" si="1"/>
        <v>0</v>
      </c>
    </row>
    <row r="39" spans="1:6" x14ac:dyDescent="0.25">
      <c r="A39" s="3"/>
      <c r="B39" s="49" t="s">
        <v>37</v>
      </c>
      <c r="C39" s="50">
        <v>17.25</v>
      </c>
      <c r="D39" s="16">
        <f t="shared" si="0"/>
        <v>414</v>
      </c>
      <c r="E39" s="100">
        <v>0</v>
      </c>
      <c r="F39" s="118">
        <f t="shared" si="1"/>
        <v>0</v>
      </c>
    </row>
    <row r="40" spans="1:6" x14ac:dyDescent="0.25">
      <c r="A40" s="3"/>
      <c r="B40" s="49" t="s">
        <v>38</v>
      </c>
      <c r="C40" s="50">
        <v>3.75</v>
      </c>
      <c r="D40" s="16">
        <f t="shared" si="0"/>
        <v>90</v>
      </c>
      <c r="E40" s="100">
        <v>0</v>
      </c>
      <c r="F40" s="118">
        <f t="shared" si="1"/>
        <v>0</v>
      </c>
    </row>
    <row r="41" spans="1:6" x14ac:dyDescent="0.25">
      <c r="A41" s="3"/>
      <c r="B41" s="49" t="s">
        <v>39</v>
      </c>
      <c r="C41" s="50">
        <v>2.25</v>
      </c>
      <c r="D41" s="16">
        <f t="shared" si="0"/>
        <v>54</v>
      </c>
      <c r="E41" s="100">
        <v>0</v>
      </c>
      <c r="F41" s="118">
        <f t="shared" si="1"/>
        <v>0</v>
      </c>
    </row>
    <row r="42" spans="1:6" x14ac:dyDescent="0.25">
      <c r="A42" s="3"/>
      <c r="B42" s="49" t="s">
        <v>40</v>
      </c>
      <c r="C42" s="50">
        <v>1.5</v>
      </c>
      <c r="D42" s="16">
        <f t="shared" si="0"/>
        <v>36</v>
      </c>
      <c r="E42" s="100">
        <v>0</v>
      </c>
      <c r="F42" s="118">
        <f t="shared" si="1"/>
        <v>0</v>
      </c>
    </row>
    <row r="43" spans="1:6" x14ac:dyDescent="0.25">
      <c r="A43" s="3"/>
      <c r="B43" s="49" t="s">
        <v>41</v>
      </c>
      <c r="C43" s="50">
        <v>21.75</v>
      </c>
      <c r="D43" s="16">
        <f t="shared" si="0"/>
        <v>522</v>
      </c>
      <c r="E43" s="100">
        <v>0</v>
      </c>
      <c r="F43" s="118">
        <f t="shared" si="1"/>
        <v>0</v>
      </c>
    </row>
    <row r="44" spans="1:6" x14ac:dyDescent="0.25">
      <c r="A44" s="3"/>
      <c r="B44" s="49" t="s">
        <v>42</v>
      </c>
      <c r="C44" s="50">
        <v>4.5</v>
      </c>
      <c r="D44" s="16">
        <f t="shared" si="0"/>
        <v>108</v>
      </c>
      <c r="E44" s="100">
        <v>0</v>
      </c>
      <c r="F44" s="118">
        <f t="shared" si="1"/>
        <v>0</v>
      </c>
    </row>
    <row r="45" spans="1:6" x14ac:dyDescent="0.25">
      <c r="A45" s="3"/>
      <c r="B45" s="49" t="s">
        <v>43</v>
      </c>
      <c r="C45" s="50">
        <v>1.5</v>
      </c>
      <c r="D45" s="16">
        <f t="shared" si="0"/>
        <v>36</v>
      </c>
      <c r="E45" s="100">
        <v>0</v>
      </c>
      <c r="F45" s="118">
        <f t="shared" si="1"/>
        <v>0</v>
      </c>
    </row>
    <row r="46" spans="1:6" x14ac:dyDescent="0.25">
      <c r="A46" s="3"/>
      <c r="B46" s="49" t="s">
        <v>44</v>
      </c>
      <c r="C46" s="50">
        <v>18.75</v>
      </c>
      <c r="D46" s="16">
        <f t="shared" si="0"/>
        <v>450</v>
      </c>
      <c r="E46" s="100">
        <v>0</v>
      </c>
      <c r="F46" s="118">
        <f>ROUND(E46*D46,2)</f>
        <v>0</v>
      </c>
    </row>
    <row r="47" spans="1:6" x14ac:dyDescent="0.25">
      <c r="A47" s="3"/>
      <c r="B47" s="49" t="s">
        <v>45</v>
      </c>
      <c r="C47" s="50">
        <v>2.25</v>
      </c>
      <c r="D47" s="16">
        <f t="shared" si="0"/>
        <v>54</v>
      </c>
      <c r="E47" s="100">
        <v>0</v>
      </c>
      <c r="F47" s="118">
        <f>ROUND(E47*D47,2)</f>
        <v>0</v>
      </c>
    </row>
    <row r="48" spans="1:6" x14ac:dyDescent="0.25">
      <c r="A48" s="3"/>
      <c r="B48" s="49" t="s">
        <v>46</v>
      </c>
      <c r="C48" s="50">
        <v>2.25</v>
      </c>
      <c r="D48" s="16">
        <f t="shared" si="0"/>
        <v>54</v>
      </c>
      <c r="E48" s="100">
        <v>0</v>
      </c>
      <c r="F48" s="118">
        <f t="shared" ref="F48:F69" si="2">ROUND(E48*D48,2)</f>
        <v>0</v>
      </c>
    </row>
    <row r="49" spans="1:6" x14ac:dyDescent="0.25">
      <c r="A49" s="3"/>
      <c r="B49" s="49" t="s">
        <v>47</v>
      </c>
      <c r="C49" s="50">
        <v>1.5</v>
      </c>
      <c r="D49" s="16">
        <f t="shared" si="0"/>
        <v>36</v>
      </c>
      <c r="E49" s="100">
        <v>0</v>
      </c>
      <c r="F49" s="118">
        <f t="shared" si="2"/>
        <v>0</v>
      </c>
    </row>
    <row r="50" spans="1:6" x14ac:dyDescent="0.25">
      <c r="A50" s="3"/>
      <c r="B50" s="49" t="s">
        <v>48</v>
      </c>
      <c r="C50" s="50">
        <v>14.25</v>
      </c>
      <c r="D50" s="16">
        <f t="shared" si="0"/>
        <v>342</v>
      </c>
      <c r="E50" s="100">
        <v>0</v>
      </c>
      <c r="F50" s="118">
        <f t="shared" si="2"/>
        <v>0</v>
      </c>
    </row>
    <row r="51" spans="1:6" x14ac:dyDescent="0.25">
      <c r="A51" s="3"/>
      <c r="B51" s="49" t="s">
        <v>49</v>
      </c>
      <c r="C51" s="50">
        <v>9.75</v>
      </c>
      <c r="D51" s="16">
        <f t="shared" si="0"/>
        <v>234</v>
      </c>
      <c r="E51" s="100">
        <v>0</v>
      </c>
      <c r="F51" s="118">
        <f t="shared" si="2"/>
        <v>0</v>
      </c>
    </row>
    <row r="52" spans="1:6" x14ac:dyDescent="0.25">
      <c r="A52" s="3"/>
      <c r="B52" s="49" t="s">
        <v>50</v>
      </c>
      <c r="C52" s="50">
        <v>2.25</v>
      </c>
      <c r="D52" s="16">
        <f t="shared" si="0"/>
        <v>54</v>
      </c>
      <c r="E52" s="100">
        <v>0</v>
      </c>
      <c r="F52" s="118">
        <f t="shared" si="2"/>
        <v>0</v>
      </c>
    </row>
    <row r="53" spans="1:6" x14ac:dyDescent="0.25">
      <c r="A53" s="3"/>
      <c r="B53" s="49" t="s">
        <v>51</v>
      </c>
      <c r="C53" s="50">
        <v>11.25</v>
      </c>
      <c r="D53" s="16">
        <f t="shared" si="0"/>
        <v>270</v>
      </c>
      <c r="E53" s="100">
        <v>0</v>
      </c>
      <c r="F53" s="118">
        <f t="shared" si="2"/>
        <v>0</v>
      </c>
    </row>
    <row r="54" spans="1:6" x14ac:dyDescent="0.25">
      <c r="A54" s="3"/>
      <c r="B54" s="49" t="s">
        <v>52</v>
      </c>
      <c r="C54" s="50">
        <v>6.75</v>
      </c>
      <c r="D54" s="16">
        <f t="shared" si="0"/>
        <v>162</v>
      </c>
      <c r="E54" s="100">
        <v>0</v>
      </c>
      <c r="F54" s="118">
        <f t="shared" si="2"/>
        <v>0</v>
      </c>
    </row>
    <row r="55" spans="1:6" x14ac:dyDescent="0.25">
      <c r="A55" s="3"/>
      <c r="B55" s="49" t="s">
        <v>53</v>
      </c>
      <c r="C55" s="50">
        <v>3.75</v>
      </c>
      <c r="D55" s="16">
        <f t="shared" si="0"/>
        <v>90</v>
      </c>
      <c r="E55" s="100">
        <v>0</v>
      </c>
      <c r="F55" s="118">
        <f t="shared" si="2"/>
        <v>0</v>
      </c>
    </row>
    <row r="56" spans="1:6" x14ac:dyDescent="0.25">
      <c r="A56" s="3"/>
      <c r="B56" s="49" t="s">
        <v>54</v>
      </c>
      <c r="C56" s="50">
        <v>1.5</v>
      </c>
      <c r="D56" s="16">
        <f t="shared" si="0"/>
        <v>36</v>
      </c>
      <c r="E56" s="100">
        <v>0</v>
      </c>
      <c r="F56" s="118">
        <f t="shared" si="2"/>
        <v>0</v>
      </c>
    </row>
    <row r="57" spans="1:6" x14ac:dyDescent="0.25">
      <c r="A57" s="3"/>
      <c r="B57" s="49" t="s">
        <v>55</v>
      </c>
      <c r="C57" s="50">
        <v>1.5</v>
      </c>
      <c r="D57" s="16">
        <f>(C57*24)</f>
        <v>36</v>
      </c>
      <c r="E57" s="100">
        <v>0</v>
      </c>
      <c r="F57" s="118">
        <f>ROUND(E57*D57,2)</f>
        <v>0</v>
      </c>
    </row>
    <row r="58" spans="1:6" x14ac:dyDescent="0.25">
      <c r="A58" s="3"/>
      <c r="B58" s="49" t="s">
        <v>56</v>
      </c>
      <c r="C58" s="50">
        <v>1.5</v>
      </c>
      <c r="D58" s="16">
        <f>(C58*24)</f>
        <v>36</v>
      </c>
      <c r="E58" s="100">
        <v>0</v>
      </c>
      <c r="F58" s="118">
        <f>ROUND(E58*D58,2)</f>
        <v>0</v>
      </c>
    </row>
    <row r="59" spans="1:6" x14ac:dyDescent="0.25">
      <c r="A59" s="3"/>
      <c r="B59" s="49" t="s">
        <v>57</v>
      </c>
      <c r="C59" s="50">
        <v>7.5</v>
      </c>
      <c r="D59" s="16">
        <f t="shared" si="0"/>
        <v>180</v>
      </c>
      <c r="E59" s="100">
        <v>0</v>
      </c>
      <c r="F59" s="118">
        <f t="shared" ref="F59:F64" si="3">ROUND(E59*D59,2)</f>
        <v>0</v>
      </c>
    </row>
    <row r="60" spans="1:6" x14ac:dyDescent="0.25">
      <c r="A60" s="3"/>
      <c r="B60" s="49" t="s">
        <v>58</v>
      </c>
      <c r="C60" s="50">
        <v>2.25</v>
      </c>
      <c r="D60" s="16">
        <f t="shared" si="0"/>
        <v>54</v>
      </c>
      <c r="E60" s="100">
        <v>0</v>
      </c>
      <c r="F60" s="118">
        <f t="shared" si="3"/>
        <v>0</v>
      </c>
    </row>
    <row r="61" spans="1:6" x14ac:dyDescent="0.25">
      <c r="A61" s="3"/>
      <c r="B61" s="49" t="s">
        <v>59</v>
      </c>
      <c r="C61" s="50">
        <v>1.5</v>
      </c>
      <c r="D61" s="16">
        <f t="shared" si="0"/>
        <v>36</v>
      </c>
      <c r="E61" s="100">
        <v>0</v>
      </c>
      <c r="F61" s="118">
        <f t="shared" si="3"/>
        <v>0</v>
      </c>
    </row>
    <row r="62" spans="1:6" x14ac:dyDescent="0.25">
      <c r="A62" s="3"/>
      <c r="B62" s="49" t="s">
        <v>60</v>
      </c>
      <c r="C62" s="50">
        <v>1.5</v>
      </c>
      <c r="D62" s="16">
        <f t="shared" si="0"/>
        <v>36</v>
      </c>
      <c r="E62" s="100">
        <v>0</v>
      </c>
      <c r="F62" s="118">
        <f t="shared" si="3"/>
        <v>0</v>
      </c>
    </row>
    <row r="63" spans="1:6" x14ac:dyDescent="0.25">
      <c r="A63" s="3"/>
      <c r="B63" s="49" t="s">
        <v>61</v>
      </c>
      <c r="C63" s="50">
        <v>9</v>
      </c>
      <c r="D63" s="16">
        <f t="shared" si="0"/>
        <v>216</v>
      </c>
      <c r="E63" s="100">
        <v>0</v>
      </c>
      <c r="F63" s="118">
        <f t="shared" si="3"/>
        <v>0</v>
      </c>
    </row>
    <row r="64" spans="1:6" x14ac:dyDescent="0.25">
      <c r="A64" s="3"/>
      <c r="B64" s="49" t="s">
        <v>62</v>
      </c>
      <c r="C64" s="50">
        <v>7.5</v>
      </c>
      <c r="D64" s="16">
        <f t="shared" si="0"/>
        <v>180</v>
      </c>
      <c r="E64" s="100">
        <v>0</v>
      </c>
      <c r="F64" s="118">
        <f t="shared" si="3"/>
        <v>0</v>
      </c>
    </row>
    <row r="65" spans="1:17" x14ac:dyDescent="0.25">
      <c r="A65" s="3"/>
      <c r="B65" s="49" t="s">
        <v>63</v>
      </c>
      <c r="C65" s="50">
        <v>2.25</v>
      </c>
      <c r="D65" s="16">
        <f t="shared" si="0"/>
        <v>54</v>
      </c>
      <c r="E65" s="100">
        <v>0</v>
      </c>
      <c r="F65" s="118">
        <f t="shared" si="2"/>
        <v>0</v>
      </c>
    </row>
    <row r="66" spans="1:17" x14ac:dyDescent="0.25">
      <c r="A66" s="3"/>
      <c r="B66" s="49" t="s">
        <v>64</v>
      </c>
      <c r="C66" s="50">
        <v>1.5</v>
      </c>
      <c r="D66" s="16">
        <f t="shared" si="0"/>
        <v>36</v>
      </c>
      <c r="E66" s="100">
        <v>0</v>
      </c>
      <c r="F66" s="118">
        <f t="shared" si="2"/>
        <v>0</v>
      </c>
    </row>
    <row r="67" spans="1:17" x14ac:dyDescent="0.25">
      <c r="A67" s="3"/>
      <c r="B67" s="49" t="s">
        <v>65</v>
      </c>
      <c r="C67" s="50">
        <v>42</v>
      </c>
      <c r="D67" s="16">
        <f t="shared" si="0"/>
        <v>1008</v>
      </c>
      <c r="E67" s="100">
        <v>0</v>
      </c>
      <c r="F67" s="118">
        <f t="shared" si="2"/>
        <v>0</v>
      </c>
    </row>
    <row r="68" spans="1:17" x14ac:dyDescent="0.25">
      <c r="A68" s="3"/>
      <c r="B68" s="49" t="s">
        <v>66</v>
      </c>
      <c r="C68" s="50">
        <v>14.25</v>
      </c>
      <c r="D68" s="16">
        <f t="shared" si="0"/>
        <v>342</v>
      </c>
      <c r="E68" s="100">
        <v>0</v>
      </c>
      <c r="F68" s="118">
        <f t="shared" si="2"/>
        <v>0</v>
      </c>
    </row>
    <row r="69" spans="1:17" x14ac:dyDescent="0.25">
      <c r="A69" s="3"/>
      <c r="B69" s="52" t="s">
        <v>67</v>
      </c>
      <c r="C69" s="50">
        <v>6.75</v>
      </c>
      <c r="D69" s="16">
        <f t="shared" si="0"/>
        <v>162</v>
      </c>
      <c r="E69" s="100">
        <v>0</v>
      </c>
      <c r="F69" s="118">
        <f t="shared" si="2"/>
        <v>0</v>
      </c>
    </row>
    <row r="70" spans="1:17" ht="12.75" customHeight="1" x14ac:dyDescent="0.25">
      <c r="A70" s="3"/>
      <c r="B70" s="52"/>
      <c r="C70" s="53"/>
      <c r="D70" s="54" t="s">
        <v>68</v>
      </c>
      <c r="E70" s="55" t="s">
        <v>69</v>
      </c>
      <c r="F70" s="118"/>
      <c r="G70" s="99" t="s">
        <v>70</v>
      </c>
      <c r="Q70" s="145"/>
    </row>
    <row r="71" spans="1:17" x14ac:dyDescent="0.25">
      <c r="A71" s="3"/>
      <c r="B71" s="56" t="s">
        <v>71</v>
      </c>
      <c r="C71" s="19">
        <v>50</v>
      </c>
      <c r="D71" s="57">
        <f>ROUNDUP(C71*24,-3)</f>
        <v>2000</v>
      </c>
      <c r="E71" s="58">
        <v>0</v>
      </c>
      <c r="F71" s="118">
        <f>(D71*2)*(1-E71)</f>
        <v>4000</v>
      </c>
    </row>
    <row r="72" spans="1:17" x14ac:dyDescent="0.25">
      <c r="A72" s="3"/>
      <c r="B72" s="60" t="s">
        <v>15</v>
      </c>
      <c r="C72" s="19">
        <f>SUM(C46:C71)+SUM(C20:C45)</f>
        <v>11191.25</v>
      </c>
      <c r="D72" s="19">
        <f>SUM(D20:D45)+SUM(D46:D71)</f>
        <v>269494</v>
      </c>
      <c r="E72" s="61"/>
      <c r="F72" s="119">
        <f>SUM(F20:F71)</f>
        <v>4000</v>
      </c>
    </row>
    <row r="73" spans="1:17" x14ac:dyDescent="0.25">
      <c r="A73" s="3"/>
      <c r="B73" s="62" t="s">
        <v>72</v>
      </c>
      <c r="C73" s="63"/>
      <c r="D73" s="64"/>
      <c r="E73" s="24"/>
      <c r="F73" s="119">
        <f>F72</f>
        <v>4000</v>
      </c>
    </row>
    <row r="74" spans="1:17" x14ac:dyDescent="0.25">
      <c r="A74" s="3"/>
      <c r="B74" s="140"/>
      <c r="C74" s="140"/>
      <c r="D74" s="141"/>
      <c r="E74" s="142"/>
      <c r="F74" s="143"/>
    </row>
    <row r="75" spans="1:17" x14ac:dyDescent="0.25">
      <c r="A75" s="4" t="s">
        <v>114</v>
      </c>
      <c r="B75" s="20"/>
      <c r="C75" s="20"/>
      <c r="D75" s="33"/>
      <c r="E75" s="29"/>
      <c r="F75" s="31"/>
    </row>
    <row r="76" spans="1:17" x14ac:dyDescent="0.25">
      <c r="A76" s="3"/>
      <c r="B76" s="88" t="s">
        <v>96</v>
      </c>
      <c r="C76" s="89"/>
      <c r="D76" s="21" t="s">
        <v>92</v>
      </c>
      <c r="E76" s="21" t="s">
        <v>74</v>
      </c>
      <c r="F76" s="22" t="s">
        <v>11</v>
      </c>
    </row>
    <row r="77" spans="1:17" x14ac:dyDescent="0.25">
      <c r="B77" s="65" t="s">
        <v>111</v>
      </c>
      <c r="C77" s="138"/>
      <c r="D77" s="139">
        <v>9</v>
      </c>
      <c r="E77" s="90">
        <v>1000</v>
      </c>
      <c r="F77" s="28">
        <f>D77*E77</f>
        <v>9000</v>
      </c>
    </row>
    <row r="78" spans="1:17" x14ac:dyDescent="0.25">
      <c r="A78" s="2"/>
      <c r="B78" s="62" t="s">
        <v>115</v>
      </c>
      <c r="C78" s="63"/>
      <c r="D78" s="64"/>
      <c r="E78" s="24"/>
      <c r="F78" s="119">
        <f>F77</f>
        <v>9000</v>
      </c>
    </row>
    <row r="79" spans="1:17" x14ac:dyDescent="0.25">
      <c r="A79" s="2"/>
      <c r="B79" s="84"/>
      <c r="C79" s="84"/>
      <c r="D79" s="18"/>
      <c r="E79" s="73"/>
      <c r="F79" s="144"/>
    </row>
    <row r="80" spans="1:17" s="6" customFormat="1" x14ac:dyDescent="0.25">
      <c r="A80" s="12" t="s">
        <v>77</v>
      </c>
      <c r="B80" s="20"/>
      <c r="C80" s="20"/>
      <c r="D80" s="33"/>
      <c r="E80" s="20"/>
      <c r="F80" s="31"/>
    </row>
    <row r="81" spans="1:6" s="6" customFormat="1" x14ac:dyDescent="0.25">
      <c r="A81"/>
      <c r="B81" s="69" t="s">
        <v>78</v>
      </c>
      <c r="C81" s="70"/>
      <c r="D81" s="71"/>
      <c r="E81" s="130">
        <f>F16</f>
        <v>0</v>
      </c>
      <c r="F81" s="131"/>
    </row>
    <row r="82" spans="1:6" s="6" customFormat="1" x14ac:dyDescent="0.25">
      <c r="A82"/>
      <c r="B82" s="72" t="s">
        <v>79</v>
      </c>
      <c r="C82" s="73"/>
      <c r="D82" s="50"/>
      <c r="E82" s="136">
        <f>F73</f>
        <v>4000</v>
      </c>
      <c r="F82" s="137"/>
    </row>
    <row r="83" spans="1:6" s="6" customFormat="1" x14ac:dyDescent="0.25">
      <c r="A83"/>
      <c r="B83" s="72" t="s">
        <v>115</v>
      </c>
      <c r="C83" s="73" t="s">
        <v>116</v>
      </c>
      <c r="D83" s="50"/>
      <c r="E83" s="122"/>
      <c r="F83" s="123">
        <f>F78</f>
        <v>9000</v>
      </c>
    </row>
    <row r="84" spans="1:6" s="6" customFormat="1" x14ac:dyDescent="0.25">
      <c r="A84"/>
      <c r="B84" s="62" t="s">
        <v>80</v>
      </c>
      <c r="C84" s="63"/>
      <c r="D84" s="74"/>
      <c r="E84" s="126">
        <f>SUM(E81:F83)</f>
        <v>13000</v>
      </c>
      <c r="F84" s="127"/>
    </row>
    <row r="85" spans="1:6" s="6" customFormat="1" x14ac:dyDescent="0.25">
      <c r="A85" s="7"/>
      <c r="B85" s="73"/>
      <c r="C85" s="73"/>
      <c r="D85" s="50"/>
      <c r="E85" s="73"/>
      <c r="F85" s="27"/>
    </row>
    <row r="86" spans="1:6" s="6" customFormat="1" x14ac:dyDescent="0.25">
      <c r="B86" s="25"/>
      <c r="C86" s="25"/>
      <c r="D86" s="30" t="s">
        <v>81</v>
      </c>
      <c r="E86" s="25"/>
      <c r="F86" s="32"/>
    </row>
    <row r="87" spans="1:6" s="6" customFormat="1" x14ac:dyDescent="0.25">
      <c r="B87" s="25"/>
      <c r="C87" s="25"/>
      <c r="D87" s="30" t="s">
        <v>82</v>
      </c>
      <c r="E87" s="25"/>
      <c r="F87" s="32"/>
    </row>
    <row r="88" spans="1:6" s="6" customFormat="1" x14ac:dyDescent="0.25">
      <c r="B88" s="20"/>
      <c r="C88" s="20"/>
      <c r="D88" s="33"/>
      <c r="E88" s="20"/>
      <c r="F88" s="31"/>
    </row>
    <row r="89" spans="1:6" s="6" customFormat="1" x14ac:dyDescent="0.25">
      <c r="A89" s="4" t="s">
        <v>83</v>
      </c>
      <c r="B89" s="20"/>
      <c r="C89" s="20"/>
      <c r="D89" s="33"/>
      <c r="E89" s="128" t="s">
        <v>7</v>
      </c>
      <c r="F89" s="129"/>
    </row>
    <row r="90" spans="1:6" x14ac:dyDescent="0.25">
      <c r="A90"/>
      <c r="B90" s="75"/>
      <c r="C90" s="76" t="s">
        <v>8</v>
      </c>
      <c r="D90" s="21" t="s">
        <v>9</v>
      </c>
      <c r="E90" s="21" t="s">
        <v>10</v>
      </c>
      <c r="F90" s="77" t="s">
        <v>11</v>
      </c>
    </row>
    <row r="91" spans="1:6" x14ac:dyDescent="0.25">
      <c r="A91"/>
      <c r="B91" s="78" t="s">
        <v>12</v>
      </c>
      <c r="C91" s="18">
        <v>31389</v>
      </c>
      <c r="D91" s="16">
        <f>ROUNDUP(C91*24,-3)</f>
        <v>754000</v>
      </c>
      <c r="E91" s="100">
        <v>0</v>
      </c>
      <c r="F91" s="118">
        <f>ROUND(E91*D91,2)</f>
        <v>0</v>
      </c>
    </row>
    <row r="92" spans="1:6" x14ac:dyDescent="0.25">
      <c r="A92"/>
      <c r="B92" s="79" t="s">
        <v>13</v>
      </c>
      <c r="C92" s="19">
        <v>5834.25</v>
      </c>
      <c r="D92" s="16">
        <f>ROUNDUP(C92*24,-3)</f>
        <v>141000</v>
      </c>
      <c r="E92" s="100">
        <v>0</v>
      </c>
      <c r="F92" s="118">
        <f>ROUND(E92*D92,2)</f>
        <v>0</v>
      </c>
    </row>
    <row r="93" spans="1:6" x14ac:dyDescent="0.25">
      <c r="A93"/>
      <c r="B93" s="79" t="s">
        <v>15</v>
      </c>
      <c r="C93" s="19">
        <f>SUM(C91:C92)</f>
        <v>37223.25</v>
      </c>
      <c r="D93" s="17">
        <f>SUM(D91:D92)</f>
        <v>895000</v>
      </c>
      <c r="E93" s="40"/>
      <c r="F93" s="119">
        <f>SUM(F91:F92)</f>
        <v>0</v>
      </c>
    </row>
    <row r="94" spans="1:6" x14ac:dyDescent="0.25">
      <c r="A94"/>
      <c r="B94" s="80" t="s">
        <v>84</v>
      </c>
      <c r="C94" s="81"/>
      <c r="D94" s="64"/>
      <c r="E94" s="68"/>
      <c r="F94" s="119">
        <f>F93</f>
        <v>0</v>
      </c>
    </row>
    <row r="95" spans="1:6" x14ac:dyDescent="0.25">
      <c r="A95" s="2"/>
      <c r="B95" s="25"/>
      <c r="C95" s="25"/>
      <c r="D95" s="33"/>
      <c r="E95" s="25"/>
      <c r="F95" s="32"/>
    </row>
    <row r="96" spans="1:6" x14ac:dyDescent="0.25">
      <c r="A96" s="4" t="s">
        <v>85</v>
      </c>
      <c r="B96" s="82"/>
      <c r="C96" s="82"/>
      <c r="D96" s="46"/>
      <c r="E96" s="128" t="s">
        <v>7</v>
      </c>
      <c r="F96" s="129"/>
    </row>
    <row r="97" spans="1:7" x14ac:dyDescent="0.25">
      <c r="B97" s="83"/>
      <c r="C97" s="76" t="s">
        <v>8</v>
      </c>
      <c r="D97" s="21" t="s">
        <v>9</v>
      </c>
      <c r="E97" s="21" t="s">
        <v>10</v>
      </c>
      <c r="F97" s="77" t="s">
        <v>11</v>
      </c>
    </row>
    <row r="98" spans="1:7" x14ac:dyDescent="0.25">
      <c r="A98" s="3"/>
      <c r="B98" s="78" t="s">
        <v>18</v>
      </c>
      <c r="C98" s="50">
        <v>225</v>
      </c>
      <c r="D98" s="16">
        <f>ROUNDUP(C98*24,-2)</f>
        <v>5400</v>
      </c>
      <c r="E98" s="103">
        <v>0</v>
      </c>
      <c r="F98" s="118">
        <f>ROUND(E98*D98,2)</f>
        <v>0</v>
      </c>
    </row>
    <row r="99" spans="1:7" x14ac:dyDescent="0.25">
      <c r="A99" s="3"/>
      <c r="B99" s="52" t="s">
        <v>19</v>
      </c>
      <c r="C99" s="50">
        <v>37.5</v>
      </c>
      <c r="D99" s="16">
        <f>ROUNDUP(C99*24,-2)</f>
        <v>900</v>
      </c>
      <c r="E99" s="100">
        <v>0</v>
      </c>
      <c r="F99" s="118">
        <f>ROUND(E99*D99,2)</f>
        <v>0</v>
      </c>
    </row>
    <row r="100" spans="1:7" x14ac:dyDescent="0.25">
      <c r="A100" s="3"/>
      <c r="B100" s="52"/>
      <c r="C100" s="53"/>
      <c r="D100" s="54" t="s">
        <v>68</v>
      </c>
      <c r="E100" s="55" t="s">
        <v>69</v>
      </c>
      <c r="F100" s="28"/>
      <c r="G100" s="99" t="s">
        <v>70</v>
      </c>
    </row>
    <row r="101" spans="1:7" x14ac:dyDescent="0.25">
      <c r="A101" s="3"/>
      <c r="B101" s="56" t="s">
        <v>71</v>
      </c>
      <c r="C101" s="18">
        <v>30</v>
      </c>
      <c r="D101" s="57">
        <f>ROUNDUP(C101*24,-3)</f>
        <v>1000</v>
      </c>
      <c r="E101" s="58">
        <v>0</v>
      </c>
      <c r="F101" s="118">
        <f>(D101*2)*(1-E101)</f>
        <v>2000</v>
      </c>
    </row>
    <row r="102" spans="1:7" x14ac:dyDescent="0.25">
      <c r="A102" s="3"/>
      <c r="B102" s="60" t="s">
        <v>15</v>
      </c>
      <c r="C102" s="23">
        <f>SUM(C98:C101)</f>
        <v>292.5</v>
      </c>
      <c r="D102" s="19">
        <f>SUM(D78:D91)+SUM(D97:D101)</f>
        <v>761300</v>
      </c>
      <c r="E102" s="61"/>
      <c r="F102" s="119">
        <f>SUM(F97:F101)</f>
        <v>2000</v>
      </c>
    </row>
    <row r="103" spans="1:7" x14ac:dyDescent="0.25">
      <c r="A103" s="3"/>
      <c r="B103" s="62" t="s">
        <v>86</v>
      </c>
      <c r="C103" s="63"/>
      <c r="D103" s="64"/>
      <c r="E103" s="24"/>
      <c r="F103" s="119">
        <f>F102</f>
        <v>2000</v>
      </c>
    </row>
    <row r="104" spans="1:7" x14ac:dyDescent="0.25">
      <c r="A104" s="3"/>
      <c r="B104" s="84"/>
      <c r="C104" s="84"/>
      <c r="D104" s="54"/>
      <c r="E104" s="55"/>
      <c r="F104" s="85"/>
    </row>
    <row r="105" spans="1:7" x14ac:dyDescent="0.25">
      <c r="A105" s="4" t="s">
        <v>87</v>
      </c>
      <c r="B105" s="84"/>
      <c r="C105" s="84"/>
      <c r="D105" s="54"/>
      <c r="E105" s="128" t="s">
        <v>7</v>
      </c>
      <c r="F105" s="129"/>
    </row>
    <row r="106" spans="1:7" x14ac:dyDescent="0.25">
      <c r="A106" s="4"/>
      <c r="B106" s="83"/>
      <c r="C106" s="76" t="s">
        <v>88</v>
      </c>
      <c r="D106" s="21" t="s">
        <v>89</v>
      </c>
      <c r="E106" s="21" t="s">
        <v>10</v>
      </c>
      <c r="F106" s="22" t="s">
        <v>11</v>
      </c>
    </row>
    <row r="107" spans="1:7" x14ac:dyDescent="0.25">
      <c r="A107" s="4"/>
      <c r="B107" s="78" t="s">
        <v>12</v>
      </c>
      <c r="C107" s="121">
        <v>37.5</v>
      </c>
      <c r="D107" s="16">
        <f>ROUNDUP(C107*24,-2)</f>
        <v>900</v>
      </c>
      <c r="E107" s="100">
        <v>0</v>
      </c>
      <c r="F107" s="118">
        <f>E107*D107</f>
        <v>0</v>
      </c>
    </row>
    <row r="108" spans="1:7" x14ac:dyDescent="0.25">
      <c r="A108" s="4"/>
      <c r="B108" s="79" t="s">
        <v>13</v>
      </c>
      <c r="C108" s="121">
        <v>37.5</v>
      </c>
      <c r="D108" s="16">
        <f>ROUNDUP(C108*24,-2)</f>
        <v>900</v>
      </c>
      <c r="E108" s="100">
        <v>0</v>
      </c>
      <c r="F108" s="118">
        <f>E108*D108</f>
        <v>0</v>
      </c>
    </row>
    <row r="109" spans="1:7" x14ac:dyDescent="0.25">
      <c r="A109" s="4"/>
      <c r="B109" s="60" t="s">
        <v>15</v>
      </c>
      <c r="C109" s="23">
        <v>76</v>
      </c>
      <c r="D109" s="23">
        <f>SUM(D107:D108)</f>
        <v>1800</v>
      </c>
      <c r="E109" s="86"/>
      <c r="F109" s="119">
        <f>SUM(F107:F108)</f>
        <v>0</v>
      </c>
    </row>
    <row r="110" spans="1:7" x14ac:dyDescent="0.25">
      <c r="A110" s="4"/>
      <c r="B110" s="62" t="s">
        <v>90</v>
      </c>
      <c r="C110" s="63"/>
      <c r="D110" s="67"/>
      <c r="E110" s="87"/>
      <c r="F110" s="119">
        <f>F109</f>
        <v>0</v>
      </c>
    </row>
    <row r="111" spans="1:7" x14ac:dyDescent="0.25">
      <c r="A111" s="3"/>
      <c r="B111" s="84"/>
      <c r="C111" s="84"/>
      <c r="D111" s="54"/>
      <c r="E111" s="55"/>
      <c r="F111" s="85"/>
    </row>
    <row r="112" spans="1:7" x14ac:dyDescent="0.25">
      <c r="A112" s="9" t="s">
        <v>91</v>
      </c>
      <c r="B112" s="53"/>
      <c r="C112" s="53"/>
      <c r="D112" s="50"/>
      <c r="E112" s="53"/>
      <c r="F112" s="27"/>
    </row>
    <row r="113" spans="1:6" x14ac:dyDescent="0.25">
      <c r="A113" s="1"/>
      <c r="B113" s="88" t="s">
        <v>73</v>
      </c>
      <c r="C113" s="89"/>
      <c r="D113" s="21" t="s">
        <v>92</v>
      </c>
      <c r="E113" s="21" t="s">
        <v>74</v>
      </c>
      <c r="F113" s="22" t="s">
        <v>11</v>
      </c>
    </row>
    <row r="114" spans="1:6" x14ac:dyDescent="0.25">
      <c r="A114" s="7"/>
      <c r="B114" s="105" t="s">
        <v>93</v>
      </c>
      <c r="C114" s="106"/>
      <c r="D114" s="102"/>
      <c r="E114" s="106"/>
      <c r="F114" s="104"/>
    </row>
    <row r="115" spans="1:6" x14ac:dyDescent="0.25">
      <c r="A115" s="5"/>
      <c r="B115" s="107"/>
      <c r="C115" s="101"/>
      <c r="D115" s="102"/>
      <c r="E115" s="101"/>
      <c r="F115" s="104"/>
    </row>
    <row r="116" spans="1:6" x14ac:dyDescent="0.25">
      <c r="A116" s="5"/>
      <c r="B116" s="107"/>
      <c r="C116" s="101"/>
      <c r="D116" s="102"/>
      <c r="E116" s="101"/>
      <c r="F116" s="104"/>
    </row>
    <row r="117" spans="1:6" x14ac:dyDescent="0.25">
      <c r="A117" s="5"/>
      <c r="B117" s="107"/>
      <c r="C117" s="101"/>
      <c r="D117" s="102"/>
      <c r="E117" s="101"/>
      <c r="F117" s="104"/>
    </row>
    <row r="118" spans="1:6" x14ac:dyDescent="0.25">
      <c r="A118" s="1"/>
      <c r="B118" s="62" t="s">
        <v>94</v>
      </c>
      <c r="C118" s="63"/>
      <c r="D118" s="74"/>
      <c r="E118" s="87"/>
      <c r="F118" s="119">
        <f>SUM(F114:F117)</f>
        <v>0</v>
      </c>
    </row>
    <row r="119" spans="1:6" x14ac:dyDescent="0.25">
      <c r="A119" s="1"/>
      <c r="B119" s="84"/>
      <c r="C119" s="84"/>
      <c r="D119" s="54"/>
      <c r="E119" s="55"/>
      <c r="F119" s="85"/>
    </row>
    <row r="120" spans="1:6" x14ac:dyDescent="0.25">
      <c r="A120" s="4" t="s">
        <v>95</v>
      </c>
      <c r="B120" s="20"/>
      <c r="C120" s="20"/>
      <c r="D120" s="33"/>
      <c r="E120" s="29"/>
      <c r="F120" s="31"/>
    </row>
    <row r="121" spans="1:6" x14ac:dyDescent="0.25">
      <c r="A121" s="3"/>
      <c r="B121" s="88" t="s">
        <v>96</v>
      </c>
      <c r="C121" s="89"/>
      <c r="D121" s="21" t="s">
        <v>92</v>
      </c>
      <c r="E121" s="21" t="s">
        <v>74</v>
      </c>
      <c r="F121" s="22" t="s">
        <v>11</v>
      </c>
    </row>
    <row r="122" spans="1:6" x14ac:dyDescent="0.25">
      <c r="A122" s="3"/>
      <c r="B122" s="65" t="s">
        <v>97</v>
      </c>
      <c r="C122" s="66"/>
      <c r="D122" s="18">
        <v>6000</v>
      </c>
      <c r="E122" s="90" t="s">
        <v>76</v>
      </c>
      <c r="F122" s="28" t="s">
        <v>76</v>
      </c>
    </row>
    <row r="123" spans="1:6" x14ac:dyDescent="0.25">
      <c r="B123" s="65" t="s">
        <v>98</v>
      </c>
      <c r="C123" s="66"/>
      <c r="D123" s="18">
        <v>4500</v>
      </c>
      <c r="E123" s="90" t="s">
        <v>76</v>
      </c>
      <c r="F123" s="28" t="s">
        <v>76</v>
      </c>
    </row>
    <row r="124" spans="1:6" x14ac:dyDescent="0.25">
      <c r="B124" s="105" t="s">
        <v>75</v>
      </c>
      <c r="C124" s="112"/>
      <c r="D124" s="106"/>
      <c r="E124" s="106"/>
      <c r="F124" s="108"/>
    </row>
    <row r="125" spans="1:6" x14ac:dyDescent="0.25">
      <c r="B125" s="113"/>
      <c r="C125" s="114"/>
      <c r="D125" s="109"/>
      <c r="E125" s="110"/>
      <c r="F125" s="111"/>
    </row>
    <row r="126" spans="1:6" ht="13.5" customHeight="1" x14ac:dyDescent="0.25">
      <c r="A126" s="3"/>
      <c r="B126" s="62" t="s">
        <v>99</v>
      </c>
      <c r="C126" s="63"/>
      <c r="D126" s="74"/>
      <c r="E126" s="87"/>
      <c r="F126" s="119">
        <f>SUM(F122:F125)</f>
        <v>0</v>
      </c>
    </row>
    <row r="127" spans="1:6" ht="13.5" customHeight="1" x14ac:dyDescent="0.25">
      <c r="A127" s="3"/>
      <c r="B127" s="84"/>
      <c r="C127" s="84"/>
      <c r="D127" s="54"/>
      <c r="E127" s="55"/>
      <c r="F127" s="85"/>
    </row>
    <row r="128" spans="1:6" x14ac:dyDescent="0.25">
      <c r="B128" s="29"/>
      <c r="C128" s="29"/>
      <c r="D128" s="33"/>
      <c r="E128" s="29"/>
      <c r="F128" s="31"/>
    </row>
    <row r="129" spans="1:6" x14ac:dyDescent="0.25">
      <c r="A129" s="9" t="s">
        <v>100</v>
      </c>
      <c r="B129" s="14"/>
      <c r="C129" s="14"/>
      <c r="D129" s="50"/>
      <c r="E129" s="29"/>
      <c r="F129" s="31"/>
    </row>
    <row r="130" spans="1:6" x14ac:dyDescent="0.25">
      <c r="A130" s="3"/>
      <c r="B130" s="69" t="s">
        <v>101</v>
      </c>
      <c r="C130" s="70"/>
      <c r="D130" s="71"/>
      <c r="E130" s="93"/>
      <c r="F130" s="26">
        <f>F94</f>
        <v>0</v>
      </c>
    </row>
    <row r="131" spans="1:6" x14ac:dyDescent="0.25">
      <c r="A131" s="3"/>
      <c r="B131" s="72" t="s">
        <v>102</v>
      </c>
      <c r="C131" s="73"/>
      <c r="D131" s="50"/>
      <c r="E131" s="53"/>
      <c r="F131" s="28">
        <f>F103</f>
        <v>2000</v>
      </c>
    </row>
    <row r="132" spans="1:6" x14ac:dyDescent="0.25">
      <c r="A132" s="3"/>
      <c r="B132" s="72" t="s">
        <v>103</v>
      </c>
      <c r="C132" s="73"/>
      <c r="D132" s="50"/>
      <c r="E132" s="53"/>
      <c r="F132" s="28">
        <f>F110</f>
        <v>0</v>
      </c>
    </row>
    <row r="133" spans="1:6" x14ac:dyDescent="0.25">
      <c r="A133" s="3"/>
      <c r="B133" s="72" t="s">
        <v>104</v>
      </c>
      <c r="C133" s="73"/>
      <c r="D133" s="50"/>
      <c r="E133" s="53"/>
      <c r="F133" s="28">
        <f>F118</f>
        <v>0</v>
      </c>
    </row>
    <row r="134" spans="1:6" x14ac:dyDescent="0.25">
      <c r="A134" s="3"/>
      <c r="B134" s="91" t="s">
        <v>105</v>
      </c>
      <c r="C134" s="82"/>
      <c r="D134" s="46"/>
      <c r="E134" s="92"/>
      <c r="F134" s="59">
        <f>F126</f>
        <v>0</v>
      </c>
    </row>
    <row r="135" spans="1:6" x14ac:dyDescent="0.25">
      <c r="A135" s="3"/>
      <c r="B135" s="62" t="s">
        <v>106</v>
      </c>
      <c r="C135" s="63"/>
      <c r="D135" s="67"/>
      <c r="E135" s="68"/>
      <c r="F135" s="119">
        <f>SUM(F130:F134)</f>
        <v>2000</v>
      </c>
    </row>
    <row r="136" spans="1:6" x14ac:dyDescent="0.25">
      <c r="A136" s="3"/>
      <c r="B136" s="84"/>
      <c r="C136" s="84"/>
      <c r="D136" s="50"/>
      <c r="E136" s="53"/>
      <c r="F136" s="85"/>
    </row>
    <row r="137" spans="1:6" x14ac:dyDescent="0.25">
      <c r="A137" s="3"/>
      <c r="B137" s="84"/>
      <c r="C137" s="84"/>
      <c r="D137" s="50"/>
      <c r="E137" s="53"/>
      <c r="F137" s="85"/>
    </row>
    <row r="138" spans="1:6" x14ac:dyDescent="0.25">
      <c r="A138" s="6"/>
      <c r="B138" s="29"/>
      <c r="C138" s="29"/>
      <c r="D138" s="33"/>
      <c r="E138" s="29"/>
      <c r="F138" s="31"/>
    </row>
    <row r="139" spans="1:6" s="11" customFormat="1" ht="17.399999999999999" x14ac:dyDescent="0.3">
      <c r="A139" s="10" t="s">
        <v>107</v>
      </c>
      <c r="B139" s="30"/>
      <c r="C139" s="30"/>
      <c r="D139" s="94"/>
      <c r="E139" s="30"/>
      <c r="F139" s="95"/>
    </row>
    <row r="140" spans="1:6" x14ac:dyDescent="0.25">
      <c r="A140"/>
      <c r="B140" s="69" t="s">
        <v>108</v>
      </c>
      <c r="C140" s="70"/>
      <c r="D140" s="71"/>
      <c r="E140" s="130">
        <f>E84</f>
        <v>13000</v>
      </c>
      <c r="F140" s="131"/>
    </row>
    <row r="141" spans="1:6" x14ac:dyDescent="0.25">
      <c r="A141"/>
      <c r="B141" s="72" t="s">
        <v>109</v>
      </c>
      <c r="C141" s="73"/>
      <c r="D141" s="50"/>
      <c r="E141" s="136">
        <f>F135</f>
        <v>2000</v>
      </c>
      <c r="F141" s="137"/>
    </row>
    <row r="142" spans="1:6" x14ac:dyDescent="0.25">
      <c r="A142"/>
      <c r="B142" s="62" t="s">
        <v>110</v>
      </c>
      <c r="C142" s="63"/>
      <c r="D142" s="67"/>
      <c r="E142" s="124">
        <f>SUM(E140:F141)</f>
        <v>15000</v>
      </c>
      <c r="F142" s="125"/>
    </row>
    <row r="143" spans="1:6" x14ac:dyDescent="0.25">
      <c r="A143" s="6"/>
    </row>
    <row r="144" spans="1:6" x14ac:dyDescent="0.25">
      <c r="A144" s="6"/>
    </row>
    <row r="145" spans="2:8" x14ac:dyDescent="0.25">
      <c r="B145" s="66" t="s">
        <v>111</v>
      </c>
      <c r="D145" s="66" t="s">
        <v>112</v>
      </c>
      <c r="H145" s="3" t="s">
        <v>113</v>
      </c>
    </row>
  </sheetData>
  <mergeCells count="12">
    <mergeCell ref="A4:B4"/>
    <mergeCell ref="A5:B5"/>
    <mergeCell ref="E10:F10"/>
    <mergeCell ref="E81:F81"/>
    <mergeCell ref="E82:F82"/>
    <mergeCell ref="E141:F141"/>
    <mergeCell ref="E142:F142"/>
    <mergeCell ref="E84:F84"/>
    <mergeCell ref="E89:F89"/>
    <mergeCell ref="E96:F96"/>
    <mergeCell ref="E105:F105"/>
    <mergeCell ref="E140:F140"/>
  </mergeCells>
  <printOptions horizontalCentered="1"/>
  <pageMargins left="0.2" right="0.2" top="0.35" bottom="0.75" header="0.25" footer="0.5"/>
  <pageSetup orientation="landscape" r:id="rId1"/>
  <headerFooter alignWithMargins="0">
    <oddFooter>Page &amp;P</oddFooter>
  </headerFooter>
  <rowBreaks count="2" manualBreakCount="2">
    <brk id="85" max="16383" man="1"/>
    <brk id="47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Appnedix A - Financial Ev Model</vt:lpstr>
      <vt:lpstr>'Appnedix A - Financial Ev Model'!Print_Area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E - Vendors Financial Evaluation</dc:title>
  <dc:subject>LD RFQ 2002</dc:subject>
  <dc:creator>Ron Lotton</dc:creator>
  <cp:keywords/>
  <dc:description/>
  <cp:lastModifiedBy>Talberg, Eric (WaTech)</cp:lastModifiedBy>
  <cp:revision/>
  <dcterms:created xsi:type="dcterms:W3CDTF">1999-04-29T21:20:33Z</dcterms:created>
  <dcterms:modified xsi:type="dcterms:W3CDTF">2023-06-02T00:28:28Z</dcterms:modified>
  <cp:category/>
  <cp:contentStatus/>
</cp:coreProperties>
</file>